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200" windowHeight="12015"/>
  </bookViews>
  <sheets>
    <sheet name="Tab. 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ik2">#REF!</definedName>
    <definedName name="__iw2">#REF!</definedName>
    <definedName name="__sss23">#REF!</definedName>
    <definedName name="_d2">#REF!</definedName>
    <definedName name="_dd1">#REF!</definedName>
    <definedName name="_ddd1">#REF!</definedName>
    <definedName name="_xlnm._FilterDatabase" localSheetId="0" hidden="1">'Tab. 1'!$A$5:$C$5</definedName>
    <definedName name="_ik2">#REF!</definedName>
    <definedName name="_iw2">#REF!</definedName>
    <definedName name="_sss23">#REF!</definedName>
    <definedName name="a">#REF!</definedName>
    <definedName name="aaa">#REF!</definedName>
    <definedName name="Aga">'[1]2007'!$E$845</definedName>
    <definedName name="bbbb">#REF!</definedName>
    <definedName name="BZ_KONIEC">#REF!</definedName>
    <definedName name="BZ_KONIEC1">#REF!</definedName>
    <definedName name="d">#REF!</definedName>
    <definedName name="DD">#REF!</definedName>
    <definedName name="ddd">#REF!</definedName>
    <definedName name="DDDDDD">#REF!</definedName>
    <definedName name="dddddddddddddddd">#REF!</definedName>
    <definedName name="dddddddddddddddd2">#REF!</definedName>
    <definedName name="ddddddn">#REF!</definedName>
    <definedName name="doch">#REF!</definedName>
    <definedName name="doch_plan_po">#REF!</definedName>
    <definedName name="DOCHODY">#REF!</definedName>
    <definedName name="dochody_2008">#REF!</definedName>
    <definedName name="dochody_plan_po">#REF!</definedName>
    <definedName name="dochody_razem">#REF!</definedName>
    <definedName name="dochody_układ">#REF!</definedName>
    <definedName name="dochodz">#REF!</definedName>
    <definedName name="DROGI">#REF!</definedName>
    <definedName name="eee">#REF!</definedName>
    <definedName name="FS_KONIEC">#REF!</definedName>
    <definedName name="fun">#REF!</definedName>
    <definedName name="fundusze">#REF!</definedName>
    <definedName name="GEODEZJA">#REF!</definedName>
    <definedName name="hgfhkg">#REF!</definedName>
    <definedName name="i">#REF!</definedName>
    <definedName name="ik">#REF!</definedName>
    <definedName name="INW">'[2]Zał. 1 '!$I$277</definedName>
    <definedName name="inwe">#REF!</definedName>
    <definedName name="inwes">'[3]1'!$I$356</definedName>
    <definedName name="inwest">#REF!</definedName>
    <definedName name="inwestycje">#REF!</definedName>
    <definedName name="iw">#REF!</definedName>
    <definedName name="jjj">#REF!</definedName>
    <definedName name="llll">#REF!</definedName>
    <definedName name="niewg">#REF!</definedName>
    <definedName name="niewyg">#REF!</definedName>
    <definedName name="niewyg2">#REF!</definedName>
    <definedName name="niwyg3">#REF!</definedName>
    <definedName name="_xlnm.Print_Area" localSheetId="0">'Tab. 1'!$A$5:$AN$149</definedName>
    <definedName name="ooo">#REF!</definedName>
    <definedName name="OŚWIATA">#REF!</definedName>
    <definedName name="plan">#REF!</definedName>
    <definedName name="plan_po">#REF!</definedName>
    <definedName name="plan_po_zmian">#REF!</definedName>
    <definedName name="plzb2">#REF!</definedName>
    <definedName name="pote2">#REF!</definedName>
    <definedName name="pt">#REF!</definedName>
    <definedName name="ptt">#REF!</definedName>
    <definedName name="razem">#REF!</definedName>
    <definedName name="razem_2006">#REF!</definedName>
    <definedName name="razem1">#REF!</definedName>
    <definedName name="razem2">#REF!</definedName>
    <definedName name="rrr">'[1]2007'!$E$2153</definedName>
    <definedName name="rrrr">'[1]2007'!#REF!</definedName>
    <definedName name="rrrrr">#REF!</definedName>
    <definedName name="ss">#REF!</definedName>
    <definedName name="ssdd">#REF!</definedName>
    <definedName name="sss">#REF!</definedName>
    <definedName name="ssss">#REF!</definedName>
    <definedName name="toget">#REF!</definedName>
    <definedName name="TRANSPORT">#REF!</definedName>
    <definedName name="_xlnm.Print_Titles" localSheetId="0">'Tab. 1'!$A:$A,'Tab. 1'!$5:$5</definedName>
    <definedName name="wer">#REF!</definedName>
    <definedName name="wyda_plan_po">#REF!</definedName>
    <definedName name="WYDATKI">#REF!</definedName>
    <definedName name="Wydatki_razem">#REF!</definedName>
    <definedName name="wydatki_układ">#REF!</definedName>
    <definedName name="wyk_inw">#REF!</definedName>
    <definedName name="wyk_niewyg">#REF!</definedName>
    <definedName name="wyk_niewyg2">#REF!</definedName>
    <definedName name="wyk_wyd">#REF!</definedName>
    <definedName name="zal.1e">#REF!</definedName>
    <definedName name="zal.1r">#REF!</definedName>
    <definedName name="zał.1a">#REF!</definedName>
    <definedName name="zał.1b">#REF!</definedName>
    <definedName name="zał.1b3">'[4]1a'!$F$37</definedName>
    <definedName name="zał.1c">#REF!</definedName>
    <definedName name="zał.1d">'[5]1d'!#REF!</definedName>
    <definedName name="zał.1d3">#REF!</definedName>
    <definedName name="zał.1db">#REF!</definedName>
    <definedName name="zał.1e">#REF!</definedName>
    <definedName name="ZDROWIE">#REF!</definedName>
    <definedName name="zoz">#REF!</definedName>
  </definedNames>
  <calcPr calcId="125725"/>
</workbook>
</file>

<file path=xl/calcChain.xml><?xml version="1.0" encoding="utf-8"?>
<calcChain xmlns="http://schemas.openxmlformats.org/spreadsheetml/2006/main">
  <c r="AN48" i="1"/>
  <c r="AN4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B100"/>
  <c r="AL132"/>
  <c r="AM132" s="1"/>
  <c r="AL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B131"/>
  <c r="AL148"/>
  <c r="AL147"/>
  <c r="AL146"/>
  <c r="AL145"/>
  <c r="AL144"/>
  <c r="AL143"/>
  <c r="AL142"/>
  <c r="AL141"/>
  <c r="AL136"/>
  <c r="AL134"/>
  <c r="AL133"/>
  <c r="AL130"/>
  <c r="AL128"/>
  <c r="AL126"/>
  <c r="AL124"/>
  <c r="AL122"/>
  <c r="AL121"/>
  <c r="AL120"/>
  <c r="AL119"/>
  <c r="AL117"/>
  <c r="AL116"/>
  <c r="AL115"/>
  <c r="AL113"/>
  <c r="AL112"/>
  <c r="AL111"/>
  <c r="AL109"/>
  <c r="AL108"/>
  <c r="AL107"/>
  <c r="AL106"/>
  <c r="AL105"/>
  <c r="AL103"/>
  <c r="AL102"/>
  <c r="AL98"/>
  <c r="AL97"/>
  <c r="AL95"/>
  <c r="AL94"/>
  <c r="AL93"/>
  <c r="AL92"/>
  <c r="AL91"/>
  <c r="AL90"/>
  <c r="AL89"/>
  <c r="AL88"/>
  <c r="AL87"/>
  <c r="AL86"/>
  <c r="AL85"/>
  <c r="AL84"/>
  <c r="AL83"/>
  <c r="AL79"/>
  <c r="AL77"/>
  <c r="AL76"/>
  <c r="AL75"/>
  <c r="AL74"/>
  <c r="AL73"/>
  <c r="AL72"/>
  <c r="AL71"/>
  <c r="AL70"/>
  <c r="AL69"/>
  <c r="AL67"/>
  <c r="AL66"/>
  <c r="AL65"/>
  <c r="AL64"/>
  <c r="AL63"/>
  <c r="AL62"/>
  <c r="AL61"/>
  <c r="AL59"/>
  <c r="AL58"/>
  <c r="AL54"/>
  <c r="AL53"/>
  <c r="AL52"/>
  <c r="AL51"/>
  <c r="AL49"/>
  <c r="AL48"/>
  <c r="AL47"/>
  <c r="AL46"/>
  <c r="AL44"/>
  <c r="AL43"/>
  <c r="AL42"/>
  <c r="AL41"/>
  <c r="AL37"/>
  <c r="AL36"/>
  <c r="AL34"/>
  <c r="AL33"/>
  <c r="AL32"/>
  <c r="AL30"/>
  <c r="AL29"/>
  <c r="AL28"/>
  <c r="AL27"/>
  <c r="AL26"/>
  <c r="AL21"/>
  <c r="AL20"/>
  <c r="AL19"/>
  <c r="AL17"/>
  <c r="AL16"/>
  <c r="AL15"/>
  <c r="AL14"/>
  <c r="AL11"/>
  <c r="AL10"/>
  <c r="AL9"/>
  <c r="AL8"/>
  <c r="AL7"/>
  <c r="AF7"/>
  <c r="AG7"/>
  <c r="AH7"/>
  <c r="AI7"/>
  <c r="AJ7"/>
  <c r="AK7"/>
  <c r="AF8"/>
  <c r="AG8"/>
  <c r="AH8"/>
  <c r="AI8"/>
  <c r="AJ8"/>
  <c r="AK8"/>
  <c r="AF13"/>
  <c r="AF12" s="1"/>
  <c r="AG13"/>
  <c r="AG12" s="1"/>
  <c r="AH13"/>
  <c r="AH12" s="1"/>
  <c r="AL12" s="1"/>
  <c r="AI13"/>
  <c r="AI12" s="1"/>
  <c r="AJ13"/>
  <c r="AJ12" s="1"/>
  <c r="AK13"/>
  <c r="AK12" s="1"/>
  <c r="AF14"/>
  <c r="AG14"/>
  <c r="AH14"/>
  <c r="AI14"/>
  <c r="AJ14"/>
  <c r="AK14"/>
  <c r="AF15"/>
  <c r="AG15"/>
  <c r="AH15"/>
  <c r="AI15"/>
  <c r="AJ15"/>
  <c r="AK15"/>
  <c r="AF18"/>
  <c r="AG18"/>
  <c r="AH18"/>
  <c r="AL18" s="1"/>
  <c r="AI18"/>
  <c r="AJ18"/>
  <c r="AK18"/>
  <c r="AF20"/>
  <c r="AG20"/>
  <c r="AH20"/>
  <c r="AI20"/>
  <c r="AJ20"/>
  <c r="AK20"/>
  <c r="AF23"/>
  <c r="AG23"/>
  <c r="AH23"/>
  <c r="AI23"/>
  <c r="AJ23"/>
  <c r="AK23"/>
  <c r="AF24"/>
  <c r="AG24"/>
  <c r="AH24"/>
  <c r="AI24"/>
  <c r="AJ24"/>
  <c r="AK24"/>
  <c r="AF25"/>
  <c r="AG25"/>
  <c r="AH25"/>
  <c r="AI25"/>
  <c r="AJ25"/>
  <c r="AK25"/>
  <c r="AF28"/>
  <c r="AG28"/>
  <c r="AH28"/>
  <c r="AI28"/>
  <c r="AJ28"/>
  <c r="AK28"/>
  <c r="AF31"/>
  <c r="AG31"/>
  <c r="AH31"/>
  <c r="AI31"/>
  <c r="AJ31"/>
  <c r="AK31"/>
  <c r="AF33"/>
  <c r="AG33"/>
  <c r="AH33"/>
  <c r="AI33"/>
  <c r="AJ33"/>
  <c r="AK33"/>
  <c r="AF35"/>
  <c r="AG35"/>
  <c r="AH35"/>
  <c r="AL35" s="1"/>
  <c r="AI35"/>
  <c r="AJ35"/>
  <c r="AK35"/>
  <c r="AF39"/>
  <c r="AG39"/>
  <c r="AG38" s="1"/>
  <c r="AH39"/>
  <c r="AI39"/>
  <c r="AI38" s="1"/>
  <c r="AJ39"/>
  <c r="AK39"/>
  <c r="AK38" s="1"/>
  <c r="AF40"/>
  <c r="AG40"/>
  <c r="AH40"/>
  <c r="AI40"/>
  <c r="AJ40"/>
  <c r="AK40"/>
  <c r="AF41"/>
  <c r="AG41"/>
  <c r="AH41"/>
  <c r="AI41"/>
  <c r="AJ41"/>
  <c r="AK41"/>
  <c r="AF43"/>
  <c r="AG43"/>
  <c r="AH43"/>
  <c r="AI43"/>
  <c r="AJ43"/>
  <c r="AK43"/>
  <c r="AF45"/>
  <c r="AL45" s="1"/>
  <c r="AG45"/>
  <c r="AH45"/>
  <c r="AI45"/>
  <c r="AJ45"/>
  <c r="AK45"/>
  <c r="AF48"/>
  <c r="AG48"/>
  <c r="AH48"/>
  <c r="AI48"/>
  <c r="AJ48"/>
  <c r="AK48"/>
  <c r="AF50"/>
  <c r="AG50"/>
  <c r="AH50"/>
  <c r="AI50"/>
  <c r="AJ50"/>
  <c r="AK50"/>
  <c r="AF53"/>
  <c r="AG53"/>
  <c r="AH53"/>
  <c r="AI53"/>
  <c r="AJ53"/>
  <c r="AK53"/>
  <c r="AF56"/>
  <c r="AF55" s="1"/>
  <c r="AG56"/>
  <c r="AG55" s="1"/>
  <c r="AH56"/>
  <c r="AI56"/>
  <c r="AI55" s="1"/>
  <c r="AJ56"/>
  <c r="AJ55" s="1"/>
  <c r="AK56"/>
  <c r="AK55" s="1"/>
  <c r="AF57"/>
  <c r="AG57"/>
  <c r="AH57"/>
  <c r="AL57" s="1"/>
  <c r="AI57"/>
  <c r="AJ57"/>
  <c r="AK57"/>
  <c r="AF58"/>
  <c r="AG58"/>
  <c r="AH58"/>
  <c r="AI58"/>
  <c r="AJ58"/>
  <c r="AK58"/>
  <c r="AF60"/>
  <c r="AG60"/>
  <c r="AH60"/>
  <c r="AL60" s="1"/>
  <c r="AI60"/>
  <c r="AJ60"/>
  <c r="AK60"/>
  <c r="AF63"/>
  <c r="AG63"/>
  <c r="AH63"/>
  <c r="AI63"/>
  <c r="AJ63"/>
  <c r="AK63"/>
  <c r="AF65"/>
  <c r="AG65"/>
  <c r="AH65"/>
  <c r="AI65"/>
  <c r="AJ65"/>
  <c r="AK65"/>
  <c r="AF68"/>
  <c r="AG68"/>
  <c r="AH68"/>
  <c r="AL68" s="1"/>
  <c r="AI68"/>
  <c r="AJ68"/>
  <c r="AK68"/>
  <c r="AF71"/>
  <c r="AG71"/>
  <c r="AH71"/>
  <c r="AI71"/>
  <c r="AJ71"/>
  <c r="AK71"/>
  <c r="AF73"/>
  <c r="AG73"/>
  <c r="AH73"/>
  <c r="AI73"/>
  <c r="AJ73"/>
  <c r="AK73"/>
  <c r="AF76"/>
  <c r="AG76"/>
  <c r="AH76"/>
  <c r="AI76"/>
  <c r="AJ76"/>
  <c r="AK76"/>
  <c r="AF78"/>
  <c r="AG78"/>
  <c r="AH78"/>
  <c r="AL78" s="1"/>
  <c r="AI78"/>
  <c r="AJ78"/>
  <c r="AK78"/>
  <c r="AF81"/>
  <c r="AG81"/>
  <c r="AG80" s="1"/>
  <c r="AH81"/>
  <c r="AH80" s="1"/>
  <c r="AI81"/>
  <c r="AI80" s="1"/>
  <c r="AJ81"/>
  <c r="AJ80" s="1"/>
  <c r="AK81"/>
  <c r="AK80" s="1"/>
  <c r="AF82"/>
  <c r="AL82" s="1"/>
  <c r="AG82"/>
  <c r="AH82"/>
  <c r="AI82"/>
  <c r="AJ82"/>
  <c r="AK82"/>
  <c r="AF83"/>
  <c r="AG83"/>
  <c r="AH83"/>
  <c r="AI83"/>
  <c r="AJ83"/>
  <c r="AK83"/>
  <c r="AF85"/>
  <c r="AG85"/>
  <c r="AH85"/>
  <c r="AI85"/>
  <c r="AJ85"/>
  <c r="AK85"/>
  <c r="AF87"/>
  <c r="AG87"/>
  <c r="AH87"/>
  <c r="AI87"/>
  <c r="AJ87"/>
  <c r="AK87"/>
  <c r="AF89"/>
  <c r="AG89"/>
  <c r="AH89"/>
  <c r="AI89"/>
  <c r="AJ89"/>
  <c r="AK89"/>
  <c r="AF91"/>
  <c r="AG91"/>
  <c r="AH91"/>
  <c r="AI91"/>
  <c r="AJ91"/>
  <c r="AK91"/>
  <c r="AF94"/>
  <c r="AG94"/>
  <c r="AH94"/>
  <c r="AI94"/>
  <c r="AJ94"/>
  <c r="AK94"/>
  <c r="AF96"/>
  <c r="AL96" s="1"/>
  <c r="AG96"/>
  <c r="AH96"/>
  <c r="AI96"/>
  <c r="AJ96"/>
  <c r="AK96"/>
  <c r="AF99"/>
  <c r="AG99"/>
  <c r="AI99"/>
  <c r="AJ99"/>
  <c r="AK99"/>
  <c r="AF101"/>
  <c r="AG101"/>
  <c r="AH101"/>
  <c r="AL101" s="1"/>
  <c r="AI101"/>
  <c r="AJ101"/>
  <c r="AK101"/>
  <c r="AF102"/>
  <c r="AG102"/>
  <c r="AH102"/>
  <c r="AI102"/>
  <c r="AJ102"/>
  <c r="AK102"/>
  <c r="AF104"/>
  <c r="AG104"/>
  <c r="AH104"/>
  <c r="AL104" s="1"/>
  <c r="AI104"/>
  <c r="AJ104"/>
  <c r="AK104"/>
  <c r="AF106"/>
  <c r="AG106"/>
  <c r="AH106"/>
  <c r="AI106"/>
  <c r="AJ106"/>
  <c r="AK106"/>
  <c r="AF108"/>
  <c r="AG108"/>
  <c r="AH108"/>
  <c r="AI108"/>
  <c r="AJ108"/>
  <c r="AK108"/>
  <c r="AF110"/>
  <c r="AG110"/>
  <c r="AH110"/>
  <c r="AL110" s="1"/>
  <c r="AI110"/>
  <c r="AJ110"/>
  <c r="AK110"/>
  <c r="AF112"/>
  <c r="AG112"/>
  <c r="AH112"/>
  <c r="AI112"/>
  <c r="AJ112"/>
  <c r="AK112"/>
  <c r="AF114"/>
  <c r="AG114"/>
  <c r="AH114"/>
  <c r="AI114"/>
  <c r="AJ114"/>
  <c r="AK114"/>
  <c r="AF116"/>
  <c r="AG116"/>
  <c r="AH116"/>
  <c r="AI116"/>
  <c r="AJ116"/>
  <c r="AK116"/>
  <c r="AF118"/>
  <c r="AG118"/>
  <c r="AH118"/>
  <c r="AL118" s="1"/>
  <c r="AI118"/>
  <c r="AJ118"/>
  <c r="AK118"/>
  <c r="AF120"/>
  <c r="AG120"/>
  <c r="AH120"/>
  <c r="AI120"/>
  <c r="AJ120"/>
  <c r="AK120"/>
  <c r="AF123"/>
  <c r="AG123"/>
  <c r="AH123"/>
  <c r="AL123" s="1"/>
  <c r="AI123"/>
  <c r="AJ123"/>
  <c r="AK123"/>
  <c r="AF125"/>
  <c r="AG125"/>
  <c r="AH125"/>
  <c r="AL125" s="1"/>
  <c r="AI125"/>
  <c r="AJ125"/>
  <c r="AK125"/>
  <c r="AF127"/>
  <c r="AG127"/>
  <c r="AH127"/>
  <c r="AL127" s="1"/>
  <c r="AI127"/>
  <c r="AJ127"/>
  <c r="AK127"/>
  <c r="AF129"/>
  <c r="AG129"/>
  <c r="AH129"/>
  <c r="AL129" s="1"/>
  <c r="AI129"/>
  <c r="AJ129"/>
  <c r="AK129"/>
  <c r="AF133"/>
  <c r="AG133"/>
  <c r="AH133"/>
  <c r="AI133"/>
  <c r="AJ133"/>
  <c r="AK133"/>
  <c r="AF135"/>
  <c r="AG135"/>
  <c r="AH135"/>
  <c r="AL135" s="1"/>
  <c r="AI135"/>
  <c r="AJ135"/>
  <c r="AK135"/>
  <c r="AF138"/>
  <c r="AG138"/>
  <c r="AH138"/>
  <c r="AI138"/>
  <c r="AJ138"/>
  <c r="AK138"/>
  <c r="AF139"/>
  <c r="AG139"/>
  <c r="AH139"/>
  <c r="AI139"/>
  <c r="AJ139"/>
  <c r="AK139"/>
  <c r="AF141"/>
  <c r="AG141"/>
  <c r="AH141"/>
  <c r="AI141"/>
  <c r="AJ141"/>
  <c r="AK141"/>
  <c r="AF143"/>
  <c r="AG143"/>
  <c r="AH143"/>
  <c r="AI143"/>
  <c r="AJ143"/>
  <c r="AK143"/>
  <c r="AF145"/>
  <c r="AG145"/>
  <c r="AH145"/>
  <c r="AI145"/>
  <c r="AJ145"/>
  <c r="AK145"/>
  <c r="AF148"/>
  <c r="AG148"/>
  <c r="AH148"/>
  <c r="AI148"/>
  <c r="AJ148"/>
  <c r="AK148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B56"/>
  <c r="AM63"/>
  <c r="AM64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E63"/>
  <c r="AD63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B39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M49"/>
  <c r="AE48"/>
  <c r="AM48"/>
  <c r="AD7"/>
  <c r="AE7"/>
  <c r="AD8"/>
  <c r="AE8"/>
  <c r="AD13"/>
  <c r="AE13"/>
  <c r="AD14"/>
  <c r="AE14"/>
  <c r="AD15"/>
  <c r="AE15"/>
  <c r="AD18"/>
  <c r="AE18"/>
  <c r="AD20"/>
  <c r="AE20"/>
  <c r="AD23"/>
  <c r="AE23"/>
  <c r="AD24"/>
  <c r="AE24"/>
  <c r="AD25"/>
  <c r="AE25"/>
  <c r="AD28"/>
  <c r="AE28"/>
  <c r="AD31"/>
  <c r="AE31"/>
  <c r="AD33"/>
  <c r="AE33"/>
  <c r="AD35"/>
  <c r="AE35"/>
  <c r="AD40"/>
  <c r="AE40"/>
  <c r="AE38" s="1"/>
  <c r="AD41"/>
  <c r="AE41"/>
  <c r="AD43"/>
  <c r="AE43"/>
  <c r="AD45"/>
  <c r="AE45"/>
  <c r="AD50"/>
  <c r="AE50"/>
  <c r="AD53"/>
  <c r="AE53"/>
  <c r="AD57"/>
  <c r="AE57"/>
  <c r="AD58"/>
  <c r="AE58"/>
  <c r="AD60"/>
  <c r="AE60"/>
  <c r="AD65"/>
  <c r="AE65"/>
  <c r="AD68"/>
  <c r="AE68"/>
  <c r="AD71"/>
  <c r="AE71"/>
  <c r="AD73"/>
  <c r="AE73"/>
  <c r="AD76"/>
  <c r="AE76"/>
  <c r="AD78"/>
  <c r="AE78"/>
  <c r="AD81"/>
  <c r="AE81"/>
  <c r="AD82"/>
  <c r="AE82"/>
  <c r="AD83"/>
  <c r="AE83"/>
  <c r="AD85"/>
  <c r="AE85"/>
  <c r="AD87"/>
  <c r="AE87"/>
  <c r="AD89"/>
  <c r="AE89"/>
  <c r="AD91"/>
  <c r="AE91"/>
  <c r="AD94"/>
  <c r="AE94"/>
  <c r="AD96"/>
  <c r="AE96"/>
  <c r="AD101"/>
  <c r="AE101"/>
  <c r="AD102"/>
  <c r="AE102"/>
  <c r="AD104"/>
  <c r="AE104"/>
  <c r="AD106"/>
  <c r="AE106"/>
  <c r="AD108"/>
  <c r="AE108"/>
  <c r="AD110"/>
  <c r="AE110"/>
  <c r="AD112"/>
  <c r="AE112"/>
  <c r="AD114"/>
  <c r="AL114" s="1"/>
  <c r="AE114"/>
  <c r="AD116"/>
  <c r="AE116"/>
  <c r="AD118"/>
  <c r="AE118"/>
  <c r="AD120"/>
  <c r="AE120"/>
  <c r="AD123"/>
  <c r="AE123"/>
  <c r="AD125"/>
  <c r="AE125"/>
  <c r="AD127"/>
  <c r="AE127"/>
  <c r="AD129"/>
  <c r="AE129"/>
  <c r="AD133"/>
  <c r="AE133"/>
  <c r="AD135"/>
  <c r="AE135"/>
  <c r="AD138"/>
  <c r="AE138"/>
  <c r="AD139"/>
  <c r="AE139"/>
  <c r="AD141"/>
  <c r="AE141"/>
  <c r="AD143"/>
  <c r="AE143"/>
  <c r="AD145"/>
  <c r="AE145"/>
  <c r="AD148"/>
  <c r="AE148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B82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B91"/>
  <c r="Y96"/>
  <c r="Z96"/>
  <c r="AA96"/>
  <c r="AB96"/>
  <c r="AC96"/>
  <c r="Z7"/>
  <c r="AA7"/>
  <c r="AB7"/>
  <c r="AC7"/>
  <c r="Z8"/>
  <c r="AA8"/>
  <c r="AB8"/>
  <c r="AC8"/>
  <c r="Z13"/>
  <c r="AA13"/>
  <c r="AB13"/>
  <c r="AC13"/>
  <c r="Z14"/>
  <c r="AA14"/>
  <c r="AB14"/>
  <c r="AC14"/>
  <c r="Z15"/>
  <c r="AA15"/>
  <c r="AB15"/>
  <c r="AC15"/>
  <c r="Z18"/>
  <c r="AA18"/>
  <c r="AB18"/>
  <c r="AC18"/>
  <c r="Z20"/>
  <c r="AA20"/>
  <c r="AB20"/>
  <c r="AC20"/>
  <c r="Z23"/>
  <c r="AA23"/>
  <c r="AB23"/>
  <c r="AC23"/>
  <c r="Z24"/>
  <c r="AA24"/>
  <c r="AB24"/>
  <c r="AC24"/>
  <c r="Z25"/>
  <c r="AA25"/>
  <c r="AB25"/>
  <c r="AC25"/>
  <c r="Z28"/>
  <c r="AA28"/>
  <c r="AB28"/>
  <c r="AC28"/>
  <c r="Z31"/>
  <c r="AA31"/>
  <c r="AB31"/>
  <c r="AC31"/>
  <c r="Z33"/>
  <c r="AA33"/>
  <c r="AB33"/>
  <c r="AC33"/>
  <c r="Z35"/>
  <c r="AA35"/>
  <c r="AB35"/>
  <c r="AC35"/>
  <c r="Z40"/>
  <c r="AA40"/>
  <c r="AA38" s="1"/>
  <c r="AB40"/>
  <c r="AB38" s="1"/>
  <c r="AC40"/>
  <c r="AC38" s="1"/>
  <c r="Z41"/>
  <c r="AA41"/>
  <c r="AB41"/>
  <c r="AC41"/>
  <c r="Z43"/>
  <c r="AA43"/>
  <c r="AB43"/>
  <c r="AC43"/>
  <c r="Z45"/>
  <c r="AA45"/>
  <c r="AB45"/>
  <c r="AC45"/>
  <c r="Z50"/>
  <c r="AA50"/>
  <c r="AB50"/>
  <c r="AC50"/>
  <c r="Z53"/>
  <c r="AA53"/>
  <c r="AB53"/>
  <c r="AC53"/>
  <c r="Z57"/>
  <c r="AA57"/>
  <c r="AB57"/>
  <c r="AC57"/>
  <c r="Z58"/>
  <c r="AA58"/>
  <c r="AB58"/>
  <c r="AC58"/>
  <c r="Z60"/>
  <c r="AA60"/>
  <c r="AB60"/>
  <c r="AC60"/>
  <c r="Z65"/>
  <c r="AA65"/>
  <c r="AB65"/>
  <c r="AC65"/>
  <c r="Z68"/>
  <c r="AA68"/>
  <c r="AB68"/>
  <c r="AC68"/>
  <c r="Z71"/>
  <c r="AA71"/>
  <c r="AB71"/>
  <c r="AC71"/>
  <c r="Z73"/>
  <c r="AA73"/>
  <c r="AB73"/>
  <c r="AC73"/>
  <c r="Z76"/>
  <c r="AA76"/>
  <c r="AB76"/>
  <c r="AC76"/>
  <c r="Z78"/>
  <c r="AA78"/>
  <c r="AB78"/>
  <c r="AC78"/>
  <c r="Z81"/>
  <c r="Z80" s="1"/>
  <c r="AA81"/>
  <c r="AA80" s="1"/>
  <c r="AB81"/>
  <c r="AB80" s="1"/>
  <c r="AC81"/>
  <c r="AC80" s="1"/>
  <c r="Z83"/>
  <c r="AA83"/>
  <c r="AB83"/>
  <c r="AC83"/>
  <c r="Z85"/>
  <c r="AA85"/>
  <c r="AB85"/>
  <c r="AC85"/>
  <c r="Z87"/>
  <c r="AA87"/>
  <c r="AB87"/>
  <c r="AC87"/>
  <c r="Z89"/>
  <c r="AA89"/>
  <c r="AB89"/>
  <c r="AC89"/>
  <c r="Z94"/>
  <c r="AA94"/>
  <c r="AB94"/>
  <c r="AC94"/>
  <c r="AA99"/>
  <c r="AB99"/>
  <c r="AC99"/>
  <c r="Z101"/>
  <c r="AA101"/>
  <c r="AB101"/>
  <c r="AC101"/>
  <c r="Z102"/>
  <c r="AA102"/>
  <c r="AB102"/>
  <c r="AC102"/>
  <c r="Z104"/>
  <c r="AA104"/>
  <c r="AB104"/>
  <c r="AC104"/>
  <c r="Z106"/>
  <c r="AA106"/>
  <c r="AB106"/>
  <c r="AC106"/>
  <c r="Z108"/>
  <c r="AA108"/>
  <c r="AB108"/>
  <c r="AC108"/>
  <c r="Z110"/>
  <c r="AA110"/>
  <c r="AB110"/>
  <c r="AC110"/>
  <c r="Z112"/>
  <c r="AA112"/>
  <c r="AB112"/>
  <c r="AC112"/>
  <c r="Z114"/>
  <c r="AA114"/>
  <c r="AB114"/>
  <c r="AC114"/>
  <c r="Z116"/>
  <c r="AA116"/>
  <c r="AB116"/>
  <c r="AC116"/>
  <c r="Z118"/>
  <c r="AA118"/>
  <c r="AB118"/>
  <c r="AC118"/>
  <c r="Z120"/>
  <c r="AA120"/>
  <c r="AB120"/>
  <c r="AC120"/>
  <c r="Z123"/>
  <c r="AA123"/>
  <c r="AB123"/>
  <c r="AC123"/>
  <c r="Z125"/>
  <c r="AA125"/>
  <c r="AB125"/>
  <c r="AC125"/>
  <c r="Z127"/>
  <c r="AA127"/>
  <c r="AB127"/>
  <c r="AC127"/>
  <c r="Z129"/>
  <c r="AA129"/>
  <c r="AB129"/>
  <c r="AC129"/>
  <c r="Z133"/>
  <c r="AA133"/>
  <c r="AB133"/>
  <c r="AC133"/>
  <c r="Z135"/>
  <c r="AA135"/>
  <c r="AB135"/>
  <c r="AC135"/>
  <c r="Z138"/>
  <c r="AA138"/>
  <c r="AB138"/>
  <c r="AC138"/>
  <c r="Z139"/>
  <c r="AA139"/>
  <c r="AB139"/>
  <c r="AC139"/>
  <c r="Z141"/>
  <c r="AA141"/>
  <c r="AB141"/>
  <c r="AC141"/>
  <c r="Z143"/>
  <c r="AA143"/>
  <c r="AB143"/>
  <c r="AC143"/>
  <c r="Z145"/>
  <c r="AA145"/>
  <c r="AB145"/>
  <c r="AC145"/>
  <c r="Z148"/>
  <c r="AA148"/>
  <c r="AB148"/>
  <c r="AC148"/>
  <c r="AJ38" l="1"/>
  <c r="AL50"/>
  <c r="AL24"/>
  <c r="AL25"/>
  <c r="AM131"/>
  <c r="AH99"/>
  <c r="AL100"/>
  <c r="AH55"/>
  <c r="AL55" s="1"/>
  <c r="AL56"/>
  <c r="AL40"/>
  <c r="AH38"/>
  <c r="AL139"/>
  <c r="AL31"/>
  <c r="AL23"/>
  <c r="AL13"/>
  <c r="AF80"/>
  <c r="AL80" s="1"/>
  <c r="AL81"/>
  <c r="AF38"/>
  <c r="AL38" s="1"/>
  <c r="AL39"/>
  <c r="AJ22"/>
  <c r="AH22"/>
  <c r="AF22"/>
  <c r="AK22"/>
  <c r="AI22"/>
  <c r="AG22"/>
  <c r="AJ137"/>
  <c r="AJ149" s="1"/>
  <c r="AH137"/>
  <c r="AH149" s="1"/>
  <c r="AF137"/>
  <c r="AK137"/>
  <c r="AK149" s="1"/>
  <c r="AI137"/>
  <c r="AI149" s="1"/>
  <c r="AG137"/>
  <c r="AG149" s="1"/>
  <c r="AB55"/>
  <c r="AC22"/>
  <c r="AA22"/>
  <c r="AC12"/>
  <c r="AA12"/>
  <c r="AD99"/>
  <c r="AD80"/>
  <c r="AE22"/>
  <c r="AE137" s="1"/>
  <c r="AE149" s="1"/>
  <c r="AE12"/>
  <c r="AC55"/>
  <c r="AA55"/>
  <c r="AB22"/>
  <c r="AB12"/>
  <c r="Z12"/>
  <c r="AE99"/>
  <c r="AE80"/>
  <c r="AE55"/>
  <c r="AD12"/>
  <c r="AD55"/>
  <c r="AD38"/>
  <c r="AD22"/>
  <c r="Z38"/>
  <c r="Z99"/>
  <c r="Z55"/>
  <c r="Z22"/>
  <c r="AB137"/>
  <c r="AB149" s="1"/>
  <c r="AC137"/>
  <c r="AC149" s="1"/>
  <c r="AA137"/>
  <c r="AA149" s="1"/>
  <c r="AL22" l="1"/>
  <c r="AF149"/>
  <c r="AD137"/>
  <c r="Z137"/>
  <c r="Z149" s="1"/>
  <c r="AM147"/>
  <c r="AM146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AM144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AM142"/>
  <c r="Y141"/>
  <c r="Y148" s="1"/>
  <c r="X141"/>
  <c r="X148" s="1"/>
  <c r="W141"/>
  <c r="W148" s="1"/>
  <c r="V141"/>
  <c r="V148" s="1"/>
  <c r="U141"/>
  <c r="U148" s="1"/>
  <c r="T141"/>
  <c r="T148" s="1"/>
  <c r="S141"/>
  <c r="S148" s="1"/>
  <c r="R141"/>
  <c r="R148" s="1"/>
  <c r="Q141"/>
  <c r="Q148" s="1"/>
  <c r="P141"/>
  <c r="P148" s="1"/>
  <c r="O141"/>
  <c r="O148" s="1"/>
  <c r="N141"/>
  <c r="N148" s="1"/>
  <c r="M141"/>
  <c r="M148" s="1"/>
  <c r="L141"/>
  <c r="L148" s="1"/>
  <c r="K141"/>
  <c r="K148" s="1"/>
  <c r="J141"/>
  <c r="J148" s="1"/>
  <c r="I141"/>
  <c r="I148" s="1"/>
  <c r="H141"/>
  <c r="H148" s="1"/>
  <c r="G141"/>
  <c r="G148" s="1"/>
  <c r="F141"/>
  <c r="F148" s="1"/>
  <c r="E141"/>
  <c r="E148" s="1"/>
  <c r="D141"/>
  <c r="D148" s="1"/>
  <c r="C141"/>
  <c r="C148" s="1"/>
  <c r="B141"/>
  <c r="AM136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M134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M130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M128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M126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M124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M122"/>
  <c r="AM12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M119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M117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AM115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M113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M111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M109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M107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AM105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AM103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D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C99"/>
  <c r="AM98"/>
  <c r="AM97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M95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M92"/>
  <c r="AM90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M88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M86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M84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D80" s="1"/>
  <c r="C81"/>
  <c r="C80" s="1"/>
  <c r="B81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AM79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M77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M75"/>
  <c r="AM74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M72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M70"/>
  <c r="AM69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M67"/>
  <c r="AM66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M62"/>
  <c r="AM61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M59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M54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M52"/>
  <c r="AM51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M47"/>
  <c r="AM46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M44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M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M37"/>
  <c r="AM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M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M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M30"/>
  <c r="AM29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M27"/>
  <c r="AM24" s="1"/>
  <c r="AM26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M21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M19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M17"/>
  <c r="AM16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Y14"/>
  <c r="Y139" s="1"/>
  <c r="X14"/>
  <c r="X139" s="1"/>
  <c r="W14"/>
  <c r="W139" s="1"/>
  <c r="V14"/>
  <c r="V139" s="1"/>
  <c r="U14"/>
  <c r="U139" s="1"/>
  <c r="T14"/>
  <c r="T139" s="1"/>
  <c r="S14"/>
  <c r="S139" s="1"/>
  <c r="R14"/>
  <c r="R139" s="1"/>
  <c r="Q14"/>
  <c r="Q139" s="1"/>
  <c r="P14"/>
  <c r="P139" s="1"/>
  <c r="O14"/>
  <c r="O139" s="1"/>
  <c r="N14"/>
  <c r="N139" s="1"/>
  <c r="M14"/>
  <c r="M139" s="1"/>
  <c r="L14"/>
  <c r="L139" s="1"/>
  <c r="K14"/>
  <c r="K139" s="1"/>
  <c r="J14"/>
  <c r="J139" s="1"/>
  <c r="I14"/>
  <c r="I139" s="1"/>
  <c r="H14"/>
  <c r="H139" s="1"/>
  <c r="G14"/>
  <c r="G139" s="1"/>
  <c r="F14"/>
  <c r="F139" s="1"/>
  <c r="E14"/>
  <c r="E139" s="1"/>
  <c r="D14"/>
  <c r="D139" s="1"/>
  <c r="C14"/>
  <c r="C139" s="1"/>
  <c r="B14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M11"/>
  <c r="AM10"/>
  <c r="AM9"/>
  <c r="Y8"/>
  <c r="Y138" s="1"/>
  <c r="X8"/>
  <c r="W8"/>
  <c r="W138" s="1"/>
  <c r="V8"/>
  <c r="U8"/>
  <c r="U138" s="1"/>
  <c r="T8"/>
  <c r="S8"/>
  <c r="S138" s="1"/>
  <c r="R8"/>
  <c r="Q8"/>
  <c r="Q138" s="1"/>
  <c r="P8"/>
  <c r="O8"/>
  <c r="O138" s="1"/>
  <c r="N8"/>
  <c r="M8"/>
  <c r="M138" s="1"/>
  <c r="L8"/>
  <c r="K8"/>
  <c r="K138" s="1"/>
  <c r="J8"/>
  <c r="I8"/>
  <c r="I138" s="1"/>
  <c r="H8"/>
  <c r="G8"/>
  <c r="G138" s="1"/>
  <c r="F8"/>
  <c r="E8"/>
  <c r="E138" s="1"/>
  <c r="D8"/>
  <c r="C8"/>
  <c r="C138" s="1"/>
  <c r="B8"/>
  <c r="Y7"/>
  <c r="Y137" s="1"/>
  <c r="Y149" s="1"/>
  <c r="X7"/>
  <c r="W7"/>
  <c r="W137" s="1"/>
  <c r="W149" s="1"/>
  <c r="V7"/>
  <c r="U7"/>
  <c r="U137" s="1"/>
  <c r="U149" s="1"/>
  <c r="T7"/>
  <c r="S7"/>
  <c r="S137" s="1"/>
  <c r="S149" s="1"/>
  <c r="R7"/>
  <c r="Q7"/>
  <c r="Q137" s="1"/>
  <c r="Q149" s="1"/>
  <c r="P7"/>
  <c r="O7"/>
  <c r="O137" s="1"/>
  <c r="O149" s="1"/>
  <c r="N7"/>
  <c r="M7"/>
  <c r="M137" s="1"/>
  <c r="M149" s="1"/>
  <c r="L7"/>
  <c r="K7"/>
  <c r="K137" s="1"/>
  <c r="K149" s="1"/>
  <c r="J7"/>
  <c r="I7"/>
  <c r="I137" s="1"/>
  <c r="I149" s="1"/>
  <c r="H7"/>
  <c r="G7"/>
  <c r="G137" s="1"/>
  <c r="G149" s="1"/>
  <c r="F7"/>
  <c r="E7"/>
  <c r="E137" s="1"/>
  <c r="E149" s="1"/>
  <c r="D7"/>
  <c r="C7"/>
  <c r="B7"/>
  <c r="B99" l="1"/>
  <c r="AL99" s="1"/>
  <c r="AM99" s="1"/>
  <c r="AM143"/>
  <c r="B138"/>
  <c r="B80"/>
  <c r="B148"/>
  <c r="AM145"/>
  <c r="C137"/>
  <c r="C149" s="1"/>
  <c r="D137"/>
  <c r="D149" s="1"/>
  <c r="F137"/>
  <c r="F149" s="1"/>
  <c r="H137"/>
  <c r="H149" s="1"/>
  <c r="J137"/>
  <c r="J149" s="1"/>
  <c r="L137"/>
  <c r="L149" s="1"/>
  <c r="N137"/>
  <c r="N149" s="1"/>
  <c r="P137"/>
  <c r="P149" s="1"/>
  <c r="R137"/>
  <c r="R149" s="1"/>
  <c r="T137"/>
  <c r="T149" s="1"/>
  <c r="V137"/>
  <c r="V149" s="1"/>
  <c r="X137"/>
  <c r="X149" s="1"/>
  <c r="D138"/>
  <c r="F138"/>
  <c r="H138"/>
  <c r="J138"/>
  <c r="L138"/>
  <c r="N138"/>
  <c r="P138"/>
  <c r="R138"/>
  <c r="T138"/>
  <c r="V138"/>
  <c r="X138"/>
  <c r="AD149"/>
  <c r="AM23"/>
  <c r="AM12"/>
  <c r="AM13"/>
  <c r="AM14"/>
  <c r="AM15"/>
  <c r="AM20"/>
  <c r="AM28"/>
  <c r="AM38"/>
  <c r="AM39"/>
  <c r="AM40"/>
  <c r="AM41"/>
  <c r="AM43"/>
  <c r="AM45"/>
  <c r="AM53"/>
  <c r="AM55"/>
  <c r="AM56"/>
  <c r="AM57"/>
  <c r="AM58"/>
  <c r="AM65"/>
  <c r="AM71"/>
  <c r="AM73"/>
  <c r="AM78"/>
  <c r="AM101"/>
  <c r="AM102"/>
  <c r="AM104"/>
  <c r="AM106"/>
  <c r="AM108"/>
  <c r="AM110"/>
  <c r="AM112"/>
  <c r="AM114"/>
  <c r="AM116"/>
  <c r="AM118"/>
  <c r="AM120"/>
  <c r="AM125"/>
  <c r="AM129"/>
  <c r="AM135"/>
  <c r="AM18"/>
  <c r="AM22"/>
  <c r="AM25"/>
  <c r="AM31"/>
  <c r="AM33"/>
  <c r="AM35"/>
  <c r="AM50"/>
  <c r="AM60"/>
  <c r="AM68"/>
  <c r="AM76"/>
  <c r="AM80"/>
  <c r="AM82"/>
  <c r="AM83"/>
  <c r="AM85"/>
  <c r="AM87"/>
  <c r="AM89"/>
  <c r="AM91"/>
  <c r="AM94"/>
  <c r="AM96"/>
  <c r="AM123"/>
  <c r="AM127"/>
  <c r="AM133"/>
  <c r="B139"/>
  <c r="AM141"/>
  <c r="AL138" l="1"/>
  <c r="AM138" s="1"/>
  <c r="AM148"/>
  <c r="B137"/>
  <c r="AL137" s="1"/>
  <c r="AM139"/>
  <c r="AM100"/>
  <c r="AM81"/>
  <c r="AM7"/>
  <c r="AM8"/>
  <c r="AN131" l="1"/>
  <c r="AN132"/>
  <c r="B149"/>
  <c r="AL149" l="1"/>
  <c r="AM149" s="1"/>
  <c r="AN64"/>
  <c r="AN63"/>
  <c r="AN138"/>
  <c r="AN125"/>
  <c r="AN129"/>
  <c r="AN135"/>
  <c r="AN16"/>
  <c r="AN44"/>
  <c r="AN52"/>
  <c r="AN62"/>
  <c r="AN70"/>
  <c r="AN74"/>
  <c r="AN105"/>
  <c r="AN109"/>
  <c r="AN113"/>
  <c r="AN117"/>
  <c r="AN121"/>
  <c r="AN25"/>
  <c r="AN31"/>
  <c r="AN33"/>
  <c r="AN35"/>
  <c r="AN83"/>
  <c r="AN85"/>
  <c r="AN87"/>
  <c r="AN89"/>
  <c r="AN91"/>
  <c r="AN94"/>
  <c r="AN96"/>
  <c r="AN23"/>
  <c r="AN26"/>
  <c r="AN32"/>
  <c r="AN36"/>
  <c r="AN86"/>
  <c r="AN90"/>
  <c r="AN95"/>
  <c r="AN9"/>
  <c r="AN17"/>
  <c r="AN21"/>
  <c r="AN29"/>
  <c r="AN47"/>
  <c r="AN59"/>
  <c r="AN67"/>
  <c r="AN75"/>
  <c r="AN79"/>
  <c r="AN122"/>
  <c r="AN126"/>
  <c r="AN130"/>
  <c r="AN136"/>
  <c r="AN128"/>
  <c r="AN71"/>
  <c r="AN73"/>
  <c r="AN99"/>
  <c r="AN101"/>
  <c r="AN104"/>
  <c r="AN106"/>
  <c r="AN108"/>
  <c r="AN110"/>
  <c r="AN112"/>
  <c r="AN114"/>
  <c r="AN116"/>
  <c r="AN118"/>
  <c r="AN120"/>
  <c r="AN42"/>
  <c r="AN46"/>
  <c r="AN54"/>
  <c r="AN66"/>
  <c r="AN72"/>
  <c r="AN103"/>
  <c r="AN107"/>
  <c r="AN111"/>
  <c r="AN115"/>
  <c r="AN119"/>
  <c r="AN18"/>
  <c r="AN22"/>
  <c r="AN50"/>
  <c r="AN60"/>
  <c r="AN68"/>
  <c r="AN76"/>
  <c r="AN80"/>
  <c r="AN82"/>
  <c r="AN123"/>
  <c r="AN127"/>
  <c r="AN133"/>
  <c r="AN10"/>
  <c r="AN24"/>
  <c r="AN30"/>
  <c r="AN34"/>
  <c r="AN84"/>
  <c r="AN88"/>
  <c r="AN92"/>
  <c r="AN97"/>
  <c r="AN11"/>
  <c r="AN19"/>
  <c r="AN27"/>
  <c r="AN37"/>
  <c r="AN51"/>
  <c r="AN61"/>
  <c r="AN69"/>
  <c r="AN77"/>
  <c r="AN98"/>
  <c r="AN124"/>
  <c r="AN134"/>
  <c r="AN102"/>
  <c r="AN78"/>
  <c r="AN13"/>
  <c r="AN56"/>
  <c r="AN55"/>
  <c r="AN45"/>
  <c r="AN41"/>
  <c r="AN40"/>
  <c r="AN28"/>
  <c r="AN20"/>
  <c r="AN12"/>
  <c r="AN139"/>
  <c r="AN100"/>
  <c r="AN81"/>
  <c r="AN7"/>
  <c r="AM137"/>
  <c r="AO137" s="1"/>
  <c r="AN8"/>
  <c r="AN58"/>
  <c r="AN65"/>
  <c r="AN57"/>
  <c r="AN53"/>
  <c r="AN43"/>
  <c r="AN39"/>
  <c r="AN38"/>
  <c r="AN15"/>
  <c r="AN14"/>
  <c r="AN137"/>
</calcChain>
</file>

<file path=xl/sharedStrings.xml><?xml version="1.0" encoding="utf-8"?>
<sst xmlns="http://schemas.openxmlformats.org/spreadsheetml/2006/main" count="255" uniqueCount="148">
  <si>
    <t>S</t>
  </si>
  <si>
    <t>Z</t>
  </si>
  <si>
    <t>18.01</t>
  </si>
  <si>
    <t>02.02</t>
  </si>
  <si>
    <t>22.02</t>
  </si>
  <si>
    <t>02.03</t>
  </si>
  <si>
    <t>09.03</t>
  </si>
  <si>
    <t>22.03</t>
  </si>
  <si>
    <t>07.04</t>
  </si>
  <si>
    <t>26.04.</t>
  </si>
  <si>
    <t>27.04</t>
  </si>
  <si>
    <t>11.05</t>
  </si>
  <si>
    <t>25.05</t>
  </si>
  <si>
    <t>31.05</t>
  </si>
  <si>
    <t>08.06</t>
  </si>
  <si>
    <t>17.06</t>
  </si>
  <si>
    <t>29.06</t>
  </si>
  <si>
    <t>05.07</t>
  </si>
  <si>
    <t>20.07</t>
  </si>
  <si>
    <t>27.07</t>
  </si>
  <si>
    <t>17.08</t>
  </si>
  <si>
    <t>31.08</t>
  </si>
  <si>
    <t>02.09</t>
  </si>
  <si>
    <t>06.09</t>
  </si>
  <si>
    <t>28.09</t>
  </si>
  <si>
    <t>Źródła dochodów</t>
  </si>
  <si>
    <t>Plan</t>
  </si>
  <si>
    <t>I
nowelizacja</t>
  </si>
  <si>
    <t>II
nowelizacja</t>
  </si>
  <si>
    <t>III
nowelizacja</t>
  </si>
  <si>
    <t>IV
nowelizacja</t>
  </si>
  <si>
    <t>V
nowelizacja</t>
  </si>
  <si>
    <t>VI nowelizacja</t>
  </si>
  <si>
    <t>VII nowelizacja</t>
  </si>
  <si>
    <t>VIII 
nowelizacja</t>
  </si>
  <si>
    <t>IX nowelizacja</t>
  </si>
  <si>
    <t>X nowelizacja</t>
  </si>
  <si>
    <t>XI nowelizacja</t>
  </si>
  <si>
    <t>XII
 nowelizacja</t>
  </si>
  <si>
    <t>XIII nowelizacja</t>
  </si>
  <si>
    <t>XIV nowelizacja</t>
  </si>
  <si>
    <t>XV nowelizacja</t>
  </si>
  <si>
    <t>XVI nowelizacja</t>
  </si>
  <si>
    <t>XVII nowelizacja</t>
  </si>
  <si>
    <t>XVIII nowelizacja</t>
  </si>
  <si>
    <t>XIX nowelizacja</t>
  </si>
  <si>
    <t>XX nowelizacja</t>
  </si>
  <si>
    <t>XXI nowelizacja</t>
  </si>
  <si>
    <t>XXII nowelizacja</t>
  </si>
  <si>
    <t>XXIII nowelizacja</t>
  </si>
  <si>
    <t>razem
zmiany</t>
  </si>
  <si>
    <t>% udział w
dochodach
ogółem</t>
  </si>
  <si>
    <t>DOCHODY:</t>
  </si>
  <si>
    <t>1. Udziały w podatkach stanowiących dochód budżetu państwa, w tym:</t>
  </si>
  <si>
    <t>dochody bieżące</t>
  </si>
  <si>
    <t>dochody majątkowe</t>
  </si>
  <si>
    <t>podatek dochodowy od osób fizycznych</t>
  </si>
  <si>
    <t>podatek dochodowy od osób prawnych</t>
  </si>
  <si>
    <t>2. Subwencja ogólna, w tym:</t>
  </si>
  <si>
    <t>subwencja ogólna</t>
  </si>
  <si>
    <t>subwencja ogólna - część oświatowa</t>
  </si>
  <si>
    <t>subwencja ogólna - część regionalna</t>
  </si>
  <si>
    <t>3. Dotacje celowe, w tym:</t>
  </si>
  <si>
    <t>dotacja celowa budżetu państwa - administracja rządowa</t>
  </si>
  <si>
    <t>dotacja celowa budżetu państwa - zadania własne</t>
  </si>
  <si>
    <t>dotacja celowa od jednostek samorządu terytorialnego</t>
  </si>
  <si>
    <t>dotacje celowe jednostek samorządu terytorialnego - publiczny wkład krajowy - WPI</t>
  </si>
  <si>
    <t>pomoc finansowa od jednostek samorządu terytorialnego</t>
  </si>
  <si>
    <t>4. Dotacje celowe na programy operacyjne, w tym:</t>
  </si>
  <si>
    <t>Dotacja celowa - środki EFRR</t>
  </si>
  <si>
    <t>Dotacja celowa INNOWACYJNA GOSPODARKA</t>
  </si>
  <si>
    <t>Dotacja celowa z budżetu państwa - współfinansowanie</t>
  </si>
  <si>
    <t>5. Płatności z UE, w tym:</t>
  </si>
  <si>
    <t>płatności w ramach PO Innowacyjna Gospodarka</t>
  </si>
  <si>
    <t>płatności z Unii Europejskiej - Programu Operacyjnego Kapitał Ludzki (PO KL)</t>
  </si>
  <si>
    <t>płatności z Unii Europejskiej - PROW
(refundacja)</t>
  </si>
  <si>
    <t>płatności z Unii Europejskiej - Regionalnego Programu Operacyjnego Województwa Mazowieckiego (RPO)</t>
  </si>
  <si>
    <t>płatności z Unii Europejskiej - w ramach PO IŚ (refundacja kosztów poniesionych w ubiegłych latach)</t>
  </si>
  <si>
    <t>płatności z Unii Europejskiej - w ramach RPO (refundacja kosztów poniesionych w latach ubiegłych)</t>
  </si>
  <si>
    <t>płatności z Unii Europejskiej w ramach Programu Operacyjnego Infrastruktura i Środowisko (PO IŚ)</t>
  </si>
  <si>
    <t>płatności z Unii Europejskiej w ramach URBACT
(refundacja)</t>
  </si>
  <si>
    <t>6. Pozostałe dochody celowe, w tym:</t>
  </si>
  <si>
    <t>Fundusz Ochrony Gruntów Rolnych</t>
  </si>
  <si>
    <t>Opłaty celowe</t>
  </si>
  <si>
    <t>Opłaty celowe - zezwolenia na sprzedaż alkoholu</t>
  </si>
  <si>
    <t>Państwowy Fundusz Rehabilitacji Osób Niepełnosprawnych</t>
  </si>
  <si>
    <t>Środki z Funduszu Kolejowego na zakup, modernizację oraz naprawy pojazdów kolejowych</t>
  </si>
  <si>
    <t>Środki z Narodowego Funduszu Ochrony Środowiska i Gospodarki Wodnej</t>
  </si>
  <si>
    <t>Wojewódzki Fundusz Ochrony Środowiska i Gospodarki Wodnej w Warszawie</t>
  </si>
  <si>
    <t>6. Pozostałe, w tym:</t>
  </si>
  <si>
    <t>Bezzwrotne źródła zagraniczne</t>
  </si>
  <si>
    <t>Dochody z mienia</t>
  </si>
  <si>
    <t>Dochody z tytułu 5% udziału w dochodach realizowanych na rzecz budżetu państwa</t>
  </si>
  <si>
    <t>Dochody z tytułu umorzenia udziałów w spółkach prawa handlowego</t>
  </si>
  <si>
    <t>Dochody ze sprzedaży majątku</t>
  </si>
  <si>
    <t>Inicjatywy wspólnotowe</t>
  </si>
  <si>
    <t>Pozostałe dochody</t>
  </si>
  <si>
    <t>Refundacja przez Powiatowe Urzędy Pracy kosztów wynagrodzeń w ramach prac interwencyjnych</t>
  </si>
  <si>
    <t>Refundacja przez Powiatowe Urzędy Pracy kosztów wynagrodzeń w ramach Programu "Praca i Środowisko"</t>
  </si>
  <si>
    <t>Refundacja przez UE kosztów realizacji zadań</t>
  </si>
  <si>
    <t>Wpłaty dokonywane przez zakłady z tytułu wprowadzania zanieczyszczeń do wód i urządzeń wodnych</t>
  </si>
  <si>
    <t>Zwroty dotacji od beneficjentów PO KL</t>
  </si>
  <si>
    <t>Zwroty dotacji od beneficjentów RPO WM</t>
  </si>
  <si>
    <t>Zwroty dotacji od beneficjentów ZPORR</t>
  </si>
  <si>
    <t>Zwroty niewykorzystanych wydatków niewygasających z upływem ubiegłego roku budżetowego</t>
  </si>
  <si>
    <t>Zwroty unijnych wydatków wojewódzkich samorządowych osób prawnych</t>
  </si>
  <si>
    <t>Razem dochody:</t>
  </si>
  <si>
    <t>proc zmian planu</t>
  </si>
  <si>
    <t>PRZYCHODY:</t>
  </si>
  <si>
    <t>Przychody ze spłat pożyczek i kredytów udzielonych ze środków publicznych</t>
  </si>
  <si>
    <t>Sfinansowanie deficytu - przychody ze spłat pożyczek udzielonych SPZPZ-om.</t>
  </si>
  <si>
    <t>Przychody z zaciągniętych pożyczek i kredytów na rynku zagranicznym</t>
  </si>
  <si>
    <t>Kredyt długoterminowy na rynkach zagranicznych</t>
  </si>
  <si>
    <t>Przychody z tytułu innych rozliczeń krajowych</t>
  </si>
  <si>
    <t>Sfinansowanie deficytu - wolne środki</t>
  </si>
  <si>
    <t>Spłata długu - wolne środki</t>
  </si>
  <si>
    <t>Razem przychody:</t>
  </si>
  <si>
    <t>RAZEM DOCHODY I PRZYCHODY</t>
  </si>
  <si>
    <t>11.10</t>
  </si>
  <si>
    <t>26.10</t>
  </si>
  <si>
    <t>03.11</t>
  </si>
  <si>
    <t>XXIV nowelizacja</t>
  </si>
  <si>
    <t>XXV nowelizacja</t>
  </si>
  <si>
    <t>XXVI nowelizacja</t>
  </si>
  <si>
    <t>XXVII nowelizacja</t>
  </si>
  <si>
    <t>19.10</t>
  </si>
  <si>
    <t>XXVIII nowelizacja</t>
  </si>
  <si>
    <t>XXIX nowelizacja</t>
  </si>
  <si>
    <t>16.11</t>
  </si>
  <si>
    <t>dotacja celowa PO KL - komponent centralny</t>
  </si>
  <si>
    <t>płatności z Unii Europejskiej - Programu Operacyjnego Kapitał Ludzki (PO KL) - komponent centralny</t>
  </si>
  <si>
    <t>08.11</t>
  </si>
  <si>
    <t>dotacja celowa PO KL</t>
  </si>
  <si>
    <t>dotacja celowa RPO</t>
  </si>
  <si>
    <t>XXX nowelizacja</t>
  </si>
  <si>
    <t>XXXI nowelizacja</t>
  </si>
  <si>
    <t>XXXII nowelizacja</t>
  </si>
  <si>
    <t>XXXIII nowelizacja</t>
  </si>
  <si>
    <t>XXXIV nowelizacja</t>
  </si>
  <si>
    <t>XXXV nowelizacja</t>
  </si>
  <si>
    <t>Plan po zmianach na dzień 
31.12.2010 r.</t>
  </si>
  <si>
    <t>07.12</t>
  </si>
  <si>
    <t>14.12</t>
  </si>
  <si>
    <t>20.12</t>
  </si>
  <si>
    <t>Zwroty dotacji przez wojewódzkie samorządowe osoby prawne oraz spółki prawa handlowego</t>
  </si>
  <si>
    <t>21.12</t>
  </si>
  <si>
    <t>28.12</t>
  </si>
  <si>
    <t>31.12</t>
  </si>
</sst>
</file>

<file path=xl/styles.xml><?xml version="1.0" encoding="utf-8"?>
<styleSheet xmlns="http://schemas.openxmlformats.org/spreadsheetml/2006/main">
  <numFmts count="1">
    <numFmt numFmtId="164" formatCode="##\ ###\ ###\ ##0"/>
  </numFmts>
  <fonts count="28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</font>
    <font>
      <b/>
      <i/>
      <sz val="8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 CE"/>
    </font>
    <font>
      <i/>
      <sz val="8"/>
      <name val="Arial CE"/>
    </font>
    <font>
      <i/>
      <sz val="8"/>
      <name val="Arial CE"/>
      <charset val="238"/>
    </font>
    <font>
      <b/>
      <i/>
      <sz val="8"/>
      <name val="Arial CE"/>
    </font>
    <font>
      <sz val="10"/>
      <name val="Arial"/>
    </font>
    <font>
      <b/>
      <sz val="10"/>
      <name val="Arial"/>
      <family val="2"/>
      <charset val="238"/>
    </font>
    <font>
      <b/>
      <sz val="11"/>
      <name val="Arial CE"/>
      <charset val="238"/>
    </font>
    <font>
      <b/>
      <i/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PL"/>
      <charset val="238"/>
    </font>
    <font>
      <sz val="8"/>
      <name val="Arial"/>
      <family val="2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80">
    <xf numFmtId="0" fontId="0" fillId="0" borderId="0" xfId="0"/>
    <xf numFmtId="3" fontId="0" fillId="0" borderId="0" xfId="0" applyNumberFormat="1"/>
    <xf numFmtId="3" fontId="3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4" fillId="0" borderId="0" xfId="0" applyNumberFormat="1" applyFont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0" fillId="0" borderId="0" xfId="0" applyNumberFormat="1" applyFont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0" fontId="8" fillId="2" borderId="4" xfId="1" applyNumberFormat="1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0" fontId="8" fillId="2" borderId="8" xfId="1" applyNumberFormat="1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wrapText="1"/>
    </xf>
    <xf numFmtId="164" fontId="10" fillId="0" borderId="10" xfId="0" applyNumberFormat="1" applyFont="1" applyBorder="1"/>
    <xf numFmtId="3" fontId="5" fillId="0" borderId="11" xfId="0" applyNumberFormat="1" applyFont="1" applyBorder="1"/>
    <xf numFmtId="10" fontId="5" fillId="0" borderId="12" xfId="0" applyNumberFormat="1" applyFont="1" applyBorder="1"/>
    <xf numFmtId="164" fontId="11" fillId="0" borderId="10" xfId="0" applyNumberFormat="1" applyFont="1" applyBorder="1"/>
    <xf numFmtId="3" fontId="12" fillId="0" borderId="11" xfId="0" applyNumberFormat="1" applyFont="1" applyBorder="1"/>
    <xf numFmtId="10" fontId="12" fillId="0" borderId="12" xfId="0" applyNumberFormat="1" applyFont="1" applyBorder="1"/>
    <xf numFmtId="3" fontId="3" fillId="0" borderId="0" xfId="0" applyNumberFormat="1" applyFont="1"/>
    <xf numFmtId="0" fontId="13" fillId="0" borderId="9" xfId="0" applyFont="1" applyBorder="1" applyAlignment="1">
      <alignment wrapText="1"/>
    </xf>
    <xf numFmtId="164" fontId="13" fillId="0" borderId="10" xfId="0" applyNumberFormat="1" applyFont="1" applyBorder="1"/>
    <xf numFmtId="164" fontId="13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64" fontId="15" fillId="0" borderId="10" xfId="0" applyNumberFormat="1" applyFont="1" applyBorder="1"/>
    <xf numFmtId="3" fontId="15" fillId="0" borderId="11" xfId="0" applyNumberFormat="1" applyFont="1" applyBorder="1"/>
    <xf numFmtId="10" fontId="15" fillId="0" borderId="12" xfId="0" applyNumberFormat="1" applyFont="1" applyBorder="1"/>
    <xf numFmtId="3" fontId="14" fillId="0" borderId="0" xfId="0" applyNumberFormat="1" applyFont="1"/>
    <xf numFmtId="164" fontId="16" fillId="0" borderId="10" xfId="0" applyNumberFormat="1" applyFont="1" applyBorder="1"/>
    <xf numFmtId="3" fontId="0" fillId="0" borderId="0" xfId="0" applyNumberFormat="1" applyFont="1"/>
    <xf numFmtId="164" fontId="17" fillId="0" borderId="10" xfId="0" applyNumberFormat="1" applyFont="1" applyBorder="1"/>
    <xf numFmtId="164" fontId="17" fillId="0" borderId="11" xfId="0" applyNumberFormat="1" applyFont="1" applyBorder="1"/>
    <xf numFmtId="3" fontId="18" fillId="0" borderId="11" xfId="0" applyNumberFormat="1" applyFont="1" applyBorder="1"/>
    <xf numFmtId="10" fontId="18" fillId="0" borderId="12" xfId="0" applyNumberFormat="1" applyFont="1" applyBorder="1"/>
    <xf numFmtId="3" fontId="18" fillId="0" borderId="0" xfId="0" applyNumberFormat="1" applyFont="1"/>
    <xf numFmtId="164" fontId="14" fillId="0" borderId="10" xfId="0" applyNumberFormat="1" applyFont="1" applyBorder="1"/>
    <xf numFmtId="164" fontId="14" fillId="0" borderId="11" xfId="0" applyNumberFormat="1" applyFont="1" applyBorder="1"/>
    <xf numFmtId="0" fontId="13" fillId="0" borderId="14" xfId="0" applyFont="1" applyBorder="1" applyAlignment="1">
      <alignment wrapText="1"/>
    </xf>
    <xf numFmtId="164" fontId="13" fillId="0" borderId="15" xfId="0" applyNumberFormat="1" applyFont="1" applyBorder="1"/>
    <xf numFmtId="0" fontId="10" fillId="0" borderId="16" xfId="0" applyFont="1" applyBorder="1" applyAlignment="1">
      <alignment wrapText="1"/>
    </xf>
    <xf numFmtId="164" fontId="10" fillId="0" borderId="17" xfId="0" applyNumberFormat="1" applyFont="1" applyBorder="1"/>
    <xf numFmtId="10" fontId="11" fillId="0" borderId="12" xfId="0" applyNumberFormat="1" applyFont="1" applyBorder="1"/>
    <xf numFmtId="164" fontId="14" fillId="0" borderId="15" xfId="0" applyNumberFormat="1" applyFont="1" applyBorder="1"/>
    <xf numFmtId="164" fontId="14" fillId="0" borderId="18" xfId="0" applyNumberFormat="1" applyFont="1" applyBorder="1"/>
    <xf numFmtId="3" fontId="18" fillId="0" borderId="18" xfId="0" applyNumberFormat="1" applyFont="1" applyBorder="1"/>
    <xf numFmtId="164" fontId="13" fillId="0" borderId="17" xfId="0" applyNumberFormat="1" applyFont="1" applyBorder="1"/>
    <xf numFmtId="3" fontId="0" fillId="0" borderId="7" xfId="0" applyNumberFormat="1" applyBorder="1"/>
    <xf numFmtId="0" fontId="10" fillId="0" borderId="14" xfId="0" applyFont="1" applyBorder="1" applyAlignment="1">
      <alignment wrapText="1"/>
    </xf>
    <xf numFmtId="164" fontId="10" fillId="0" borderId="20" xfId="0" applyNumberFormat="1" applyFont="1" applyBorder="1"/>
    <xf numFmtId="3" fontId="5" fillId="0" borderId="18" xfId="0" applyNumberFormat="1" applyFont="1" applyBorder="1"/>
    <xf numFmtId="10" fontId="5" fillId="0" borderId="21" xfId="0" applyNumberFormat="1" applyFont="1" applyBorder="1"/>
    <xf numFmtId="164" fontId="19" fillId="0" borderId="11" xfId="0" applyNumberFormat="1" applyFont="1" applyBorder="1"/>
    <xf numFmtId="3" fontId="11" fillId="0" borderId="11" xfId="0" applyNumberFormat="1" applyFont="1" applyBorder="1"/>
    <xf numFmtId="3" fontId="18" fillId="0" borderId="0" xfId="0" applyNumberFormat="1" applyFont="1" applyBorder="1"/>
    <xf numFmtId="164" fontId="0" fillId="0" borderId="11" xfId="0" applyNumberFormat="1" applyFont="1" applyBorder="1"/>
    <xf numFmtId="164" fontId="16" fillId="0" borderId="11" xfId="0" applyNumberFormat="1" applyFont="1" applyBorder="1"/>
    <xf numFmtId="3" fontId="0" fillId="0" borderId="11" xfId="0" applyNumberFormat="1" applyFont="1" applyBorder="1"/>
    <xf numFmtId="3" fontId="0" fillId="0" borderId="0" xfId="0" applyNumberFormat="1" applyFont="1" applyBorder="1"/>
    <xf numFmtId="3" fontId="3" fillId="0" borderId="11" xfId="0" applyNumberFormat="1" applyFont="1" applyBorder="1"/>
    <xf numFmtId="3" fontId="0" fillId="0" borderId="0" xfId="0" applyNumberFormat="1" applyBorder="1"/>
    <xf numFmtId="0" fontId="10" fillId="0" borderId="16" xfId="0" applyFont="1" applyBorder="1"/>
    <xf numFmtId="3" fontId="5" fillId="0" borderId="7" xfId="0" applyNumberFormat="1" applyFont="1" applyBorder="1"/>
    <xf numFmtId="10" fontId="5" fillId="0" borderId="8" xfId="0" applyNumberFormat="1" applyFont="1" applyBorder="1"/>
    <xf numFmtId="164" fontId="19" fillId="0" borderId="17" xfId="0" applyNumberFormat="1" applyFont="1" applyBorder="1"/>
    <xf numFmtId="3" fontId="11" fillId="0" borderId="7" xfId="0" applyNumberFormat="1" applyFont="1" applyBorder="1"/>
    <xf numFmtId="10" fontId="11" fillId="0" borderId="8" xfId="0" applyNumberFormat="1" applyFont="1" applyBorder="1"/>
    <xf numFmtId="164" fontId="16" fillId="0" borderId="17" xfId="0" applyNumberFormat="1" applyFont="1" applyBorder="1"/>
    <xf numFmtId="10" fontId="0" fillId="0" borderId="12" xfId="0" applyNumberFormat="1" applyFont="1" applyBorder="1"/>
    <xf numFmtId="164" fontId="17" fillId="0" borderId="17" xfId="0" applyNumberFormat="1" applyFont="1" applyBorder="1"/>
    <xf numFmtId="164" fontId="17" fillId="0" borderId="0" xfId="0" applyNumberFormat="1" applyFont="1" applyBorder="1"/>
    <xf numFmtId="3" fontId="18" fillId="3" borderId="11" xfId="0" applyNumberFormat="1" applyFont="1" applyFill="1" applyBorder="1"/>
    <xf numFmtId="3" fontId="0" fillId="3" borderId="11" xfId="0" applyNumberFormat="1" applyFill="1" applyBorder="1"/>
    <xf numFmtId="3" fontId="0" fillId="3" borderId="18" xfId="0" applyNumberFormat="1" applyFill="1" applyBorder="1"/>
    <xf numFmtId="3" fontId="0" fillId="0" borderId="18" xfId="0" applyNumberFormat="1" applyBorder="1"/>
    <xf numFmtId="0" fontId="10" fillId="0" borderId="22" xfId="0" applyFont="1" applyBorder="1" applyAlignment="1">
      <alignment wrapText="1"/>
    </xf>
    <xf numFmtId="164" fontId="21" fillId="0" borderId="11" xfId="0" applyNumberFormat="1" applyFont="1" applyBorder="1"/>
    <xf numFmtId="3" fontId="5" fillId="3" borderId="11" xfId="0" applyNumberFormat="1" applyFont="1" applyFill="1" applyBorder="1"/>
    <xf numFmtId="3" fontId="5" fillId="0" borderId="0" xfId="0" applyNumberFormat="1" applyFont="1"/>
    <xf numFmtId="164" fontId="15" fillId="0" borderId="11" xfId="0" applyNumberFormat="1" applyFont="1" applyBorder="1"/>
    <xf numFmtId="3" fontId="11" fillId="3" borderId="11" xfId="0" applyNumberFormat="1" applyFont="1" applyFill="1" applyBorder="1"/>
    <xf numFmtId="3" fontId="11" fillId="0" borderId="0" xfId="0" applyNumberFormat="1" applyFont="1"/>
    <xf numFmtId="0" fontId="16" fillId="0" borderId="9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164" fontId="16" fillId="0" borderId="15" xfId="0" applyNumberFormat="1" applyFont="1" applyBorder="1"/>
    <xf numFmtId="164" fontId="17" fillId="0" borderId="18" xfId="0" applyNumberFormat="1" applyFont="1" applyBorder="1"/>
    <xf numFmtId="10" fontId="18" fillId="0" borderId="21" xfId="0" applyNumberFormat="1" applyFont="1" applyBorder="1"/>
    <xf numFmtId="10" fontId="0" fillId="0" borderId="21" xfId="0" applyNumberFormat="1" applyBorder="1"/>
    <xf numFmtId="164" fontId="10" fillId="0" borderId="11" xfId="0" applyNumberFormat="1" applyFont="1" applyBorder="1"/>
    <xf numFmtId="164" fontId="17" fillId="0" borderId="15" xfId="0" applyNumberFormat="1" applyFont="1" applyBorder="1"/>
    <xf numFmtId="3" fontId="0" fillId="3" borderId="11" xfId="0" applyNumberFormat="1" applyFont="1" applyFill="1" applyBorder="1"/>
    <xf numFmtId="164" fontId="16" fillId="0" borderId="18" xfId="0" applyNumberFormat="1" applyFont="1" applyBorder="1"/>
    <xf numFmtId="3" fontId="0" fillId="0" borderId="18" xfId="0" applyNumberFormat="1" applyFont="1" applyBorder="1"/>
    <xf numFmtId="10" fontId="0" fillId="0" borderId="21" xfId="0" applyNumberFormat="1" applyFont="1" applyBorder="1"/>
    <xf numFmtId="164" fontId="17" fillId="0" borderId="6" xfId="0" applyNumberFormat="1" applyFont="1" applyBorder="1"/>
    <xf numFmtId="3" fontId="18" fillId="0" borderId="6" xfId="0" applyNumberFormat="1" applyFont="1" applyBorder="1"/>
    <xf numFmtId="3" fontId="18" fillId="0" borderId="23" xfId="0" applyNumberFormat="1" applyFont="1" applyBorder="1"/>
    <xf numFmtId="10" fontId="18" fillId="0" borderId="24" xfId="0" applyNumberFormat="1" applyFont="1" applyBorder="1"/>
    <xf numFmtId="0" fontId="9" fillId="2" borderId="25" xfId="0" applyFont="1" applyFill="1" applyBorder="1" applyAlignment="1">
      <alignment vertical="center" wrapText="1"/>
    </xf>
    <xf numFmtId="3" fontId="9" fillId="2" borderId="26" xfId="0" applyNumberFormat="1" applyFont="1" applyFill="1" applyBorder="1" applyAlignment="1">
      <alignment vertical="center" wrapText="1"/>
    </xf>
    <xf numFmtId="3" fontId="22" fillId="2" borderId="26" xfId="0" applyNumberFormat="1" applyFont="1" applyFill="1" applyBorder="1" applyAlignment="1">
      <alignment vertical="center"/>
    </xf>
    <xf numFmtId="10" fontId="9" fillId="2" borderId="27" xfId="0" applyNumberFormat="1" applyFont="1" applyFill="1" applyBorder="1" applyAlignment="1">
      <alignment vertical="center" wrapText="1"/>
    </xf>
    <xf numFmtId="1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23" fillId="2" borderId="11" xfId="0" applyNumberFormat="1" applyFont="1" applyFill="1" applyBorder="1" applyAlignment="1">
      <alignment vertical="center" wrapText="1"/>
    </xf>
    <xf numFmtId="3" fontId="11" fillId="2" borderId="11" xfId="0" applyNumberFormat="1" applyFont="1" applyFill="1" applyBorder="1" applyAlignment="1">
      <alignment vertical="center"/>
    </xf>
    <xf numFmtId="10" fontId="23" fillId="2" borderId="12" xfId="0" applyNumberFormat="1" applyFont="1" applyFill="1" applyBorder="1" applyAlignment="1">
      <alignment vertical="center" wrapText="1"/>
    </xf>
    <xf numFmtId="10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23" fillId="2" borderId="23" xfId="0" applyNumberFormat="1" applyFont="1" applyFill="1" applyBorder="1" applyAlignment="1">
      <alignment vertical="center" wrapText="1"/>
    </xf>
    <xf numFmtId="3" fontId="11" fillId="2" borderId="23" xfId="0" applyNumberFormat="1" applyFont="1" applyFill="1" applyBorder="1" applyAlignment="1">
      <alignment vertical="center"/>
    </xf>
    <xf numFmtId="10" fontId="23" fillId="2" borderId="24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center"/>
    </xf>
    <xf numFmtId="3" fontId="22" fillId="0" borderId="2" xfId="0" applyNumberFormat="1" applyFont="1" applyFill="1" applyBorder="1" applyAlignment="1">
      <alignment horizontal="right" vertical="center"/>
    </xf>
    <xf numFmtId="3" fontId="0" fillId="0" borderId="2" xfId="0" applyNumberFormat="1" applyBorder="1"/>
    <xf numFmtId="3" fontId="22" fillId="0" borderId="4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/>
    </xf>
    <xf numFmtId="3" fontId="10" fillId="0" borderId="11" xfId="0" applyNumberFormat="1" applyFont="1" applyBorder="1" applyAlignment="1"/>
    <xf numFmtId="3" fontId="10" fillId="0" borderId="12" xfId="0" applyNumberFormat="1" applyFont="1" applyBorder="1" applyAlignment="1">
      <alignment wrapText="1"/>
    </xf>
    <xf numFmtId="3" fontId="16" fillId="0" borderId="0" xfId="0" applyNumberFormat="1" applyFont="1" applyAlignment="1"/>
    <xf numFmtId="3" fontId="24" fillId="0" borderId="11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1" xfId="0" applyNumberFormat="1" applyFont="1" applyBorder="1" applyAlignment="1"/>
    <xf numFmtId="3" fontId="0" fillId="0" borderId="12" xfId="0" applyNumberFormat="1" applyFont="1" applyBorder="1" applyAlignment="1">
      <alignment wrapText="1"/>
    </xf>
    <xf numFmtId="3" fontId="0" fillId="0" borderId="0" xfId="0" applyNumberFormat="1" applyFont="1" applyAlignment="1"/>
    <xf numFmtId="3" fontId="5" fillId="0" borderId="11" xfId="0" applyNumberFormat="1" applyFont="1" applyBorder="1" applyAlignment="1">
      <alignment wrapText="1"/>
    </xf>
    <xf numFmtId="3" fontId="5" fillId="0" borderId="12" xfId="0" applyNumberFormat="1" applyFont="1" applyBorder="1" applyAlignment="1">
      <alignment wrapText="1"/>
    </xf>
    <xf numFmtId="3" fontId="12" fillId="0" borderId="0" xfId="0" applyNumberFormat="1" applyFont="1"/>
    <xf numFmtId="3" fontId="2" fillId="0" borderId="11" xfId="0" applyNumberFormat="1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164" fontId="13" fillId="0" borderId="19" xfId="0" applyNumberFormat="1" applyFont="1" applyBorder="1"/>
    <xf numFmtId="3" fontId="0" fillId="0" borderId="28" xfId="0" applyNumberFormat="1" applyBorder="1"/>
    <xf numFmtId="3" fontId="2" fillId="0" borderId="29" xfId="0" applyNumberFormat="1" applyFont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vertical="center" wrapText="1"/>
    </xf>
    <xf numFmtId="3" fontId="22" fillId="2" borderId="2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 wrapText="1"/>
    </xf>
    <xf numFmtId="0" fontId="9" fillId="2" borderId="30" xfId="0" applyFont="1" applyFill="1" applyBorder="1" applyAlignment="1">
      <alignment vertical="center" wrapText="1"/>
    </xf>
    <xf numFmtId="3" fontId="9" fillId="2" borderId="23" xfId="0" applyNumberFormat="1" applyFont="1" applyFill="1" applyBorder="1" applyAlignment="1">
      <alignment vertical="center" wrapText="1"/>
    </xf>
    <xf numFmtId="3" fontId="22" fillId="2" borderId="23" xfId="0" applyNumberFormat="1" applyFont="1" applyFill="1" applyBorder="1" applyAlignment="1">
      <alignment horizontal="right" vertical="center"/>
    </xf>
    <xf numFmtId="3" fontId="22" fillId="2" borderId="24" xfId="0" applyNumberFormat="1" applyFont="1" applyFill="1" applyBorder="1" applyAlignment="1">
      <alignment vertical="center" wrapText="1"/>
    </xf>
    <xf numFmtId="3" fontId="0" fillId="3" borderId="7" xfId="0" applyNumberFormat="1" applyFill="1" applyBorder="1"/>
    <xf numFmtId="10" fontId="3" fillId="0" borderId="12" xfId="0" applyNumberFormat="1" applyFont="1" applyBorder="1"/>
    <xf numFmtId="164" fontId="26" fillId="0" borderId="13" xfId="0" applyNumberFormat="1" applyFont="1" applyBorder="1"/>
    <xf numFmtId="3" fontId="27" fillId="0" borderId="0" xfId="0" applyNumberFormat="1" applyFont="1"/>
    <xf numFmtId="0" fontId="3" fillId="0" borderId="9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31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3" fillId="0" borderId="16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4" fillId="0" borderId="32" xfId="0" applyFont="1" applyBorder="1" applyAlignment="1">
      <alignment horizontal="right"/>
    </xf>
    <xf numFmtId="0" fontId="20" fillId="0" borderId="9" xfId="0" applyFont="1" applyBorder="1" applyAlignment="1">
      <alignment wrapText="1"/>
    </xf>
    <xf numFmtId="0" fontId="13" fillId="0" borderId="31" xfId="0" applyFont="1" applyBorder="1" applyAlignment="1">
      <alignment wrapText="1"/>
    </xf>
    <xf numFmtId="0" fontId="15" fillId="0" borderId="33" xfId="0" applyFont="1" applyBorder="1" applyAlignment="1">
      <alignment horizontal="right"/>
    </xf>
    <xf numFmtId="0" fontId="14" fillId="0" borderId="33" xfId="0" applyFont="1" applyBorder="1" applyAlignment="1">
      <alignment horizontal="right"/>
    </xf>
    <xf numFmtId="0" fontId="14" fillId="0" borderId="34" xfId="0" applyFont="1" applyBorder="1" applyAlignment="1">
      <alignment horizontal="right"/>
    </xf>
    <xf numFmtId="0" fontId="16" fillId="0" borderId="32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0" fillId="0" borderId="32" xfId="0" applyBorder="1" applyAlignment="1">
      <alignment wrapText="1"/>
    </xf>
    <xf numFmtId="0" fontId="16" fillId="0" borderId="35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15" fillId="2" borderId="31" xfId="0" applyFont="1" applyFill="1" applyBorder="1" applyAlignment="1">
      <alignment horizontal="right"/>
    </xf>
    <xf numFmtId="0" fontId="15" fillId="2" borderId="36" xfId="0" applyFont="1" applyFill="1" applyBorder="1" applyAlignment="1">
      <alignment horizontal="right"/>
    </xf>
    <xf numFmtId="0" fontId="5" fillId="0" borderId="32" xfId="0" applyFont="1" applyBorder="1" applyAlignment="1">
      <alignment wrapText="1"/>
    </xf>
  </cellXfs>
  <cellStyles count="6">
    <cellStyle name="Normalny" xfId="0" builtinId="0"/>
    <cellStyle name="Normalny 2" xfId="2"/>
    <cellStyle name="Procentowy" xfId="1" builtinId="5"/>
    <cellStyle name="Procentowy 2" xfId="3"/>
    <cellStyle name="Procentowy 2 2" xfId="4"/>
    <cellStyle name="Styl 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MWM_PROFILE/Documents%20and%20Settings/adubel/Pulpit/01%20strukturalne%20...!07%2019%20lut%20AUTOPOPRAW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MWM_PROFILE/Documents%20and%20Settings/nowy/Moje%20dokumenty/BUD&#379;ET%202005/Sejmik%202005/Wnosz&#261;ca%20na%20Sejmik-zm.14%20-%2019.12.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MWM_PROFILE/Documents%20and%20Settings/bsztabinska/Moje%20dokumenty/za&#322;&#261;czniki%20-%2024.04.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MWM_PROFILE/Documents%20and%20Settings/idziedzianowicz/Ustawienia%20lokalne/Temporary%20Internet%20Files/Content.IE5/01MIFZFQ/Tekst%20jednolity%20zm.%20%20-%2018.12.2006%20-%20ZA&#321;&#260;CZNIK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MWM_PROFILE/Documents%20and%20Settings/nowy/Moje%20dokumenty/BUD&#379;ET%202006/Sejmik%202006/zm.0%20-%2019.12.2005%20-%20ZA&#321;&#260;CZNIK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"/>
      <sheetName val="zestawienie"/>
      <sheetName val="doch"/>
    </sheetNames>
    <sheetDataSet>
      <sheetData sheetId="0">
        <row r="845">
          <cell r="E845" t="str">
            <v>2) Pomoc techniczna</v>
          </cell>
        </row>
        <row r="2153">
          <cell r="E2153" t="str">
            <v>4a) Dotacje dla osób prawnych (Instytucje Kultury)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ał. 1 "/>
      <sheetName val="doch.1a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 refreshError="1">
        <row r="277">
          <cell r="I277">
            <v>1636782411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1b"/>
      <sheetName val="1c"/>
      <sheetName val="1d"/>
      <sheetName val="1e"/>
      <sheetName val="2"/>
      <sheetName val="3"/>
      <sheetName val="4_INW"/>
      <sheetName val="7_niezal"/>
      <sheetName val="8_jst"/>
      <sheetName val="9-fs"/>
      <sheetName val="10- bezzwr"/>
      <sheetName val="..._BENEF"/>
      <sheetName val="12_GP"/>
      <sheetName val="13_wiel"/>
      <sheetName val="zmiany  wg 22 art "/>
      <sheetName val="zmiany   wg sejmiku  "/>
      <sheetName val="16_FOGR"/>
      <sheetName val="17_WFGZGiK"/>
      <sheetName val="18_WPI"/>
    </sheetNames>
    <sheetDataSet>
      <sheetData sheetId="0">
        <row r="356">
          <cell r="I356">
            <v>2278281482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2"/>
      <sheetName val="3"/>
      <sheetName val="4_dług"/>
      <sheetName val="5"/>
      <sheetName val="6"/>
      <sheetName val="7_inni"/>
      <sheetName val="8_niezal"/>
      <sheetName val="10 bezzwr"/>
      <sheetName val="11"/>
      <sheetName val="12"/>
      <sheetName val="13"/>
      <sheetName val="14"/>
      <sheetName val="15"/>
      <sheetName val="16"/>
      <sheetName val="17"/>
    </sheetNames>
    <sheetDataSet>
      <sheetData sheetId="0"/>
      <sheetData sheetId="1">
        <row r="37">
          <cell r="F37">
            <v>2183844264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zał.1"/>
      <sheetName val="1a"/>
      <sheetName val="1b"/>
      <sheetName val="1c"/>
      <sheetName val="1d"/>
      <sheetName val="1e"/>
      <sheetName val="zał.2"/>
      <sheetName val="nie drukować"/>
      <sheetName val="nie drukować!"/>
      <sheetName val="zał.3"/>
      <sheetName val="zał.4"/>
      <sheetName val="zał.5"/>
      <sheetName val="zał.6"/>
      <sheetName val="zał.7"/>
      <sheetName val="zał.8"/>
      <sheetName val="zał.9"/>
      <sheetName val="zał.10"/>
      <sheetName val="zał.11"/>
      <sheetName val="zał.12"/>
      <sheetName val="zał.13"/>
      <sheetName val="zał.14"/>
      <sheetName val="zał.15"/>
      <sheetName val="zał.16"/>
      <sheetName val="zał.17"/>
      <sheetName val="zał.18"/>
      <sheetName val="zał.1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49"/>
  <sheetViews>
    <sheetView tabSelected="1" zoomScaleNormal="100" workbookViewId="0">
      <pane xSplit="1" ySplit="5" topLeftCell="AA114" activePane="bottomRight" state="frozen"/>
      <selection pane="topRight" activeCell="B1" sqref="B1"/>
      <selection pane="bottomLeft" activeCell="A6" sqref="A6"/>
      <selection pane="bottomRight" activeCell="R115" sqref="R115"/>
    </sheetView>
  </sheetViews>
  <sheetFormatPr defaultRowHeight="12.75"/>
  <cols>
    <col min="1" max="1" width="48" style="1" bestFit="1" customWidth="1"/>
    <col min="2" max="2" width="14.28515625" style="2" customWidth="1"/>
    <col min="3" max="3" width="11.140625" style="3" customWidth="1"/>
    <col min="4" max="4" width="11" style="3" customWidth="1"/>
    <col min="5" max="5" width="12.85546875" style="3" customWidth="1"/>
    <col min="6" max="7" width="11.140625" style="1" customWidth="1"/>
    <col min="8" max="9" width="11" style="1" customWidth="1"/>
    <col min="10" max="10" width="13.42578125" style="1" customWidth="1"/>
    <col min="11" max="13" width="11" style="1" customWidth="1"/>
    <col min="14" max="14" width="13.5703125" style="1" customWidth="1"/>
    <col min="15" max="17" width="11" style="1" customWidth="1"/>
    <col min="18" max="18" width="11.85546875" style="1" customWidth="1"/>
    <col min="19" max="23" width="11" style="1" customWidth="1"/>
    <col min="24" max="37" width="12" style="1" customWidth="1"/>
    <col min="38" max="38" width="14.28515625" style="1" bestFit="1" customWidth="1"/>
    <col min="39" max="39" width="13.140625" style="1" customWidth="1"/>
    <col min="40" max="40" width="13.42578125" style="1" customWidth="1"/>
    <col min="41" max="16384" width="9.140625" style="1"/>
  </cols>
  <sheetData>
    <row r="1" spans="1:40">
      <c r="E1" s="1"/>
      <c r="G1" s="4"/>
    </row>
    <row r="2" spans="1:40">
      <c r="E2" s="1"/>
      <c r="G2" s="4"/>
    </row>
    <row r="3" spans="1:40" s="5" customFormat="1">
      <c r="B3" s="6"/>
      <c r="C3" s="7" t="s">
        <v>0</v>
      </c>
      <c r="D3" s="7" t="s">
        <v>1</v>
      </c>
      <c r="E3" s="8" t="s">
        <v>0</v>
      </c>
      <c r="F3" s="8" t="s">
        <v>1</v>
      </c>
      <c r="G3" s="8" t="s">
        <v>1</v>
      </c>
      <c r="H3" s="8" t="s">
        <v>0</v>
      </c>
      <c r="I3" s="8" t="s">
        <v>1</v>
      </c>
      <c r="J3" s="8" t="s">
        <v>0</v>
      </c>
      <c r="K3" s="8" t="s">
        <v>1</v>
      </c>
      <c r="L3" s="8" t="s">
        <v>1</v>
      </c>
      <c r="M3" s="8" t="s">
        <v>1</v>
      </c>
      <c r="N3" s="8" t="s">
        <v>0</v>
      </c>
      <c r="O3" s="8" t="s">
        <v>1</v>
      </c>
      <c r="P3" s="8" t="s">
        <v>1</v>
      </c>
      <c r="Q3" s="8" t="s">
        <v>1</v>
      </c>
      <c r="R3" s="8" t="s">
        <v>0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0</v>
      </c>
      <c r="Y3" s="8" t="s">
        <v>1</v>
      </c>
      <c r="Z3" s="8" t="s">
        <v>0</v>
      </c>
      <c r="AA3" s="8" t="s">
        <v>1</v>
      </c>
      <c r="AB3" s="8" t="s">
        <v>1</v>
      </c>
      <c r="AC3" s="8" t="s">
        <v>1</v>
      </c>
      <c r="AD3" s="8" t="s">
        <v>0</v>
      </c>
      <c r="AE3" s="8" t="s">
        <v>1</v>
      </c>
      <c r="AF3" s="8" t="s">
        <v>1</v>
      </c>
      <c r="AG3" s="8" t="s">
        <v>1</v>
      </c>
      <c r="AH3" s="8" t="s">
        <v>0</v>
      </c>
      <c r="AI3" s="8" t="s">
        <v>1</v>
      </c>
      <c r="AJ3" s="8" t="s">
        <v>1</v>
      </c>
      <c r="AK3" s="8" t="s">
        <v>1</v>
      </c>
    </row>
    <row r="4" spans="1:40" s="11" customFormat="1" ht="12.75" customHeight="1" thickBot="1">
      <c r="A4" s="9"/>
      <c r="B4" s="9"/>
      <c r="C4" s="9" t="s">
        <v>2</v>
      </c>
      <c r="D4" s="9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0" t="s">
        <v>118</v>
      </c>
      <c r="AA4" s="10" t="s">
        <v>125</v>
      </c>
      <c r="AB4" s="10" t="s">
        <v>119</v>
      </c>
      <c r="AC4" s="10" t="s">
        <v>120</v>
      </c>
      <c r="AD4" s="10" t="s">
        <v>131</v>
      </c>
      <c r="AE4" s="10" t="s">
        <v>128</v>
      </c>
      <c r="AF4" s="10" t="s">
        <v>141</v>
      </c>
      <c r="AG4" s="10" t="s">
        <v>142</v>
      </c>
      <c r="AH4" s="10" t="s">
        <v>143</v>
      </c>
      <c r="AI4" s="10" t="s">
        <v>145</v>
      </c>
      <c r="AJ4" s="10" t="s">
        <v>146</v>
      </c>
      <c r="AK4" s="10" t="s">
        <v>147</v>
      </c>
    </row>
    <row r="5" spans="1:40" s="18" customFormat="1" ht="54.75" customHeight="1" thickBot="1">
      <c r="A5" s="12" t="s">
        <v>25</v>
      </c>
      <c r="B5" s="13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  <c r="L5" s="14" t="s">
        <v>36</v>
      </c>
      <c r="M5" s="14" t="s">
        <v>37</v>
      </c>
      <c r="N5" s="14" t="s">
        <v>38</v>
      </c>
      <c r="O5" s="14" t="s">
        <v>39</v>
      </c>
      <c r="P5" s="14" t="s">
        <v>40</v>
      </c>
      <c r="Q5" s="14" t="s">
        <v>41</v>
      </c>
      <c r="R5" s="14" t="s">
        <v>42</v>
      </c>
      <c r="S5" s="14" t="s">
        <v>43</v>
      </c>
      <c r="T5" s="14" t="s">
        <v>44</v>
      </c>
      <c r="U5" s="14" t="s">
        <v>45</v>
      </c>
      <c r="V5" s="14" t="s">
        <v>46</v>
      </c>
      <c r="W5" s="14" t="s">
        <v>47</v>
      </c>
      <c r="X5" s="14" t="s">
        <v>48</v>
      </c>
      <c r="Y5" s="14" t="s">
        <v>49</v>
      </c>
      <c r="Z5" s="14" t="s">
        <v>121</v>
      </c>
      <c r="AA5" s="14" t="s">
        <v>122</v>
      </c>
      <c r="AB5" s="14" t="s">
        <v>123</v>
      </c>
      <c r="AC5" s="14" t="s">
        <v>124</v>
      </c>
      <c r="AD5" s="14" t="s">
        <v>126</v>
      </c>
      <c r="AE5" s="14" t="s">
        <v>127</v>
      </c>
      <c r="AF5" s="14" t="s">
        <v>134</v>
      </c>
      <c r="AG5" s="14" t="s">
        <v>135</v>
      </c>
      <c r="AH5" s="14" t="s">
        <v>136</v>
      </c>
      <c r="AI5" s="14" t="s">
        <v>137</v>
      </c>
      <c r="AJ5" s="14" t="s">
        <v>138</v>
      </c>
      <c r="AK5" s="14" t="s">
        <v>139</v>
      </c>
      <c r="AL5" s="15" t="s">
        <v>140</v>
      </c>
      <c r="AM5" s="16" t="s">
        <v>50</v>
      </c>
      <c r="AN5" s="17" t="s">
        <v>51</v>
      </c>
    </row>
    <row r="6" spans="1:40" s="18" customFormat="1" ht="12.75" customHeight="1">
      <c r="A6" s="19" t="s">
        <v>52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2"/>
      <c r="AM6" s="23"/>
      <c r="AN6" s="24"/>
    </row>
    <row r="7" spans="1:40" ht="25.5">
      <c r="A7" s="25" t="s">
        <v>53</v>
      </c>
      <c r="B7" s="26">
        <f>B10+B11</f>
        <v>1734000000</v>
      </c>
      <c r="C7" s="26">
        <f t="shared" ref="C7:O7" si="0">C10+C11</f>
        <v>0</v>
      </c>
      <c r="D7" s="26">
        <f t="shared" si="0"/>
        <v>0</v>
      </c>
      <c r="E7" s="26">
        <f t="shared" si="0"/>
        <v>0</v>
      </c>
      <c r="F7" s="26">
        <f t="shared" si="0"/>
        <v>0</v>
      </c>
      <c r="G7" s="26">
        <f t="shared" si="0"/>
        <v>0</v>
      </c>
      <c r="H7" s="26">
        <f t="shared" si="0"/>
        <v>0</v>
      </c>
      <c r="I7" s="26">
        <f t="shared" si="0"/>
        <v>0</v>
      </c>
      <c r="J7" s="26">
        <f t="shared" si="0"/>
        <v>-58278356</v>
      </c>
      <c r="K7" s="26">
        <f t="shared" si="0"/>
        <v>0</v>
      </c>
      <c r="L7" s="26">
        <f t="shared" si="0"/>
        <v>0</v>
      </c>
      <c r="M7" s="26">
        <f t="shared" si="0"/>
        <v>0</v>
      </c>
      <c r="N7" s="26">
        <f t="shared" si="0"/>
        <v>-187836248</v>
      </c>
      <c r="O7" s="26">
        <f t="shared" si="0"/>
        <v>0</v>
      </c>
      <c r="P7" s="26">
        <f>P10+P11</f>
        <v>0</v>
      </c>
      <c r="Q7" s="26">
        <f>Q10+Q11</f>
        <v>0</v>
      </c>
      <c r="R7" s="26">
        <f t="shared" ref="R7:Y7" si="1">R10+R11</f>
        <v>-30101170</v>
      </c>
      <c r="S7" s="26">
        <f t="shared" si="1"/>
        <v>0</v>
      </c>
      <c r="T7" s="26">
        <f t="shared" si="1"/>
        <v>0</v>
      </c>
      <c r="U7" s="26">
        <f t="shared" si="1"/>
        <v>0</v>
      </c>
      <c r="V7" s="26">
        <f t="shared" si="1"/>
        <v>0</v>
      </c>
      <c r="W7" s="26">
        <f t="shared" si="1"/>
        <v>0</v>
      </c>
      <c r="X7" s="26">
        <f t="shared" si="1"/>
        <v>-39191973</v>
      </c>
      <c r="Y7" s="26">
        <f t="shared" si="1"/>
        <v>0</v>
      </c>
      <c r="Z7" s="26">
        <f t="shared" ref="Z7:AC7" si="2">Z10+Z11</f>
        <v>-22531581</v>
      </c>
      <c r="AA7" s="26">
        <f t="shared" si="2"/>
        <v>0</v>
      </c>
      <c r="AB7" s="26">
        <f t="shared" si="2"/>
        <v>0</v>
      </c>
      <c r="AC7" s="26">
        <f t="shared" si="2"/>
        <v>0</v>
      </c>
      <c r="AD7" s="26">
        <f t="shared" ref="AD7:AE7" si="3">AD10+AD11</f>
        <v>0</v>
      </c>
      <c r="AE7" s="26">
        <f t="shared" si="3"/>
        <v>0</v>
      </c>
      <c r="AF7" s="26">
        <f t="shared" ref="AF7:AK7" si="4">AF10+AF11</f>
        <v>0</v>
      </c>
      <c r="AG7" s="26">
        <f t="shared" si="4"/>
        <v>0</v>
      </c>
      <c r="AH7" s="26">
        <f t="shared" si="4"/>
        <v>0</v>
      </c>
      <c r="AI7" s="26">
        <f t="shared" si="4"/>
        <v>0</v>
      </c>
      <c r="AJ7" s="26">
        <f t="shared" si="4"/>
        <v>0</v>
      </c>
      <c r="AK7" s="26">
        <f t="shared" si="4"/>
        <v>0</v>
      </c>
      <c r="AL7" s="27">
        <f>B7+SUM(C7:AK7)</f>
        <v>1396060672</v>
      </c>
      <c r="AM7" s="27">
        <f t="shared" ref="AM7:AM22" si="5">AL7-B7</f>
        <v>-337939328</v>
      </c>
      <c r="AN7" s="28">
        <f t="shared" ref="AN7:AN49" si="6">AL7/$AL$137</f>
        <v>0.59543392808595197</v>
      </c>
    </row>
    <row r="8" spans="1:40" s="32" customFormat="1" ht="11.25">
      <c r="A8" s="160" t="s">
        <v>54</v>
      </c>
      <c r="B8" s="29">
        <f>B10+B11</f>
        <v>1734000000</v>
      </c>
      <c r="C8" s="29">
        <f t="shared" ref="C8:O8" si="7">C10+C11</f>
        <v>0</v>
      </c>
      <c r="D8" s="29">
        <f t="shared" si="7"/>
        <v>0</v>
      </c>
      <c r="E8" s="29">
        <f t="shared" si="7"/>
        <v>0</v>
      </c>
      <c r="F8" s="29">
        <f t="shared" si="7"/>
        <v>0</v>
      </c>
      <c r="G8" s="29">
        <f t="shared" si="7"/>
        <v>0</v>
      </c>
      <c r="H8" s="29">
        <f t="shared" si="7"/>
        <v>0</v>
      </c>
      <c r="I8" s="29">
        <f t="shared" si="7"/>
        <v>0</v>
      </c>
      <c r="J8" s="29">
        <f t="shared" si="7"/>
        <v>-58278356</v>
      </c>
      <c r="K8" s="29">
        <f t="shared" si="7"/>
        <v>0</v>
      </c>
      <c r="L8" s="29">
        <f t="shared" si="7"/>
        <v>0</v>
      </c>
      <c r="M8" s="29">
        <f t="shared" si="7"/>
        <v>0</v>
      </c>
      <c r="N8" s="29">
        <f t="shared" si="7"/>
        <v>-187836248</v>
      </c>
      <c r="O8" s="29">
        <f t="shared" si="7"/>
        <v>0</v>
      </c>
      <c r="P8" s="29">
        <f>P10+P11</f>
        <v>0</v>
      </c>
      <c r="Q8" s="29">
        <f>Q10+Q11</f>
        <v>0</v>
      </c>
      <c r="R8" s="29">
        <f t="shared" ref="R8:Y8" si="8">R10+R11</f>
        <v>-30101170</v>
      </c>
      <c r="S8" s="29">
        <f t="shared" si="8"/>
        <v>0</v>
      </c>
      <c r="T8" s="29">
        <f t="shared" si="8"/>
        <v>0</v>
      </c>
      <c r="U8" s="29">
        <f t="shared" si="8"/>
        <v>0</v>
      </c>
      <c r="V8" s="29">
        <f t="shared" si="8"/>
        <v>0</v>
      </c>
      <c r="W8" s="29">
        <f t="shared" si="8"/>
        <v>0</v>
      </c>
      <c r="X8" s="29">
        <f t="shared" si="8"/>
        <v>-39191973</v>
      </c>
      <c r="Y8" s="29">
        <f t="shared" si="8"/>
        <v>0</v>
      </c>
      <c r="Z8" s="29">
        <f t="shared" ref="Z8:AC8" si="9">Z10+Z11</f>
        <v>-22531581</v>
      </c>
      <c r="AA8" s="29">
        <f t="shared" si="9"/>
        <v>0</v>
      </c>
      <c r="AB8" s="29">
        <f t="shared" si="9"/>
        <v>0</v>
      </c>
      <c r="AC8" s="29">
        <f t="shared" si="9"/>
        <v>0</v>
      </c>
      <c r="AD8" s="29">
        <f t="shared" ref="AD8:AE8" si="10">AD10+AD11</f>
        <v>0</v>
      </c>
      <c r="AE8" s="29">
        <f t="shared" si="10"/>
        <v>0</v>
      </c>
      <c r="AF8" s="29">
        <f t="shared" ref="AF8:AK8" si="11">AF10+AF11</f>
        <v>0</v>
      </c>
      <c r="AG8" s="29">
        <f t="shared" si="11"/>
        <v>0</v>
      </c>
      <c r="AH8" s="29">
        <f t="shared" si="11"/>
        <v>0</v>
      </c>
      <c r="AI8" s="29">
        <f t="shared" si="11"/>
        <v>0</v>
      </c>
      <c r="AJ8" s="29">
        <f t="shared" si="11"/>
        <v>0</v>
      </c>
      <c r="AK8" s="29">
        <f t="shared" si="11"/>
        <v>0</v>
      </c>
      <c r="AL8" s="30">
        <f t="shared" ref="AL8:AL71" si="12">B8+SUM(C8:AK8)</f>
        <v>1396060672</v>
      </c>
      <c r="AM8" s="30">
        <f t="shared" si="5"/>
        <v>-337939328</v>
      </c>
      <c r="AN8" s="31">
        <f t="shared" si="6"/>
        <v>0.59543392808595197</v>
      </c>
    </row>
    <row r="9" spans="1:40" s="32" customFormat="1" ht="11.25">
      <c r="A9" s="160" t="s">
        <v>55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30">
        <f t="shared" si="12"/>
        <v>0</v>
      </c>
      <c r="AM9" s="30">
        <f t="shared" si="5"/>
        <v>0</v>
      </c>
      <c r="AN9" s="31">
        <f t="shared" si="6"/>
        <v>0</v>
      </c>
    </row>
    <row r="10" spans="1:40">
      <c r="A10" s="33" t="s">
        <v>56</v>
      </c>
      <c r="B10" s="34">
        <v>207000000</v>
      </c>
      <c r="C10" s="35"/>
      <c r="D10" s="35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>
        <v>-10000000</v>
      </c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>
        <f t="shared" si="12"/>
        <v>197000000</v>
      </c>
      <c r="AM10" s="36">
        <f t="shared" si="5"/>
        <v>-10000000</v>
      </c>
      <c r="AN10" s="37">
        <f t="shared" si="6"/>
        <v>8.4022482822961819E-2</v>
      </c>
    </row>
    <row r="11" spans="1:40">
      <c r="A11" s="33" t="s">
        <v>57</v>
      </c>
      <c r="B11" s="34">
        <v>1527000000</v>
      </c>
      <c r="C11" s="35"/>
      <c r="D11" s="35"/>
      <c r="E11" s="35"/>
      <c r="F11" s="36"/>
      <c r="G11" s="36"/>
      <c r="H11" s="36"/>
      <c r="I11" s="36"/>
      <c r="J11" s="36">
        <v>-58278356</v>
      </c>
      <c r="K11" s="36"/>
      <c r="L11" s="36"/>
      <c r="M11" s="36"/>
      <c r="N11" s="36">
        <v>-187836248</v>
      </c>
      <c r="O11" s="36"/>
      <c r="P11" s="36"/>
      <c r="Q11" s="36"/>
      <c r="R11" s="36">
        <v>-30101170</v>
      </c>
      <c r="S11" s="36"/>
      <c r="T11" s="36"/>
      <c r="U11" s="36"/>
      <c r="V11" s="36"/>
      <c r="W11" s="36"/>
      <c r="X11" s="36">
        <v>-39191973</v>
      </c>
      <c r="Y11" s="36"/>
      <c r="Z11" s="36">
        <v>-12531581</v>
      </c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>
        <f t="shared" si="12"/>
        <v>1199060672</v>
      </c>
      <c r="AM11" s="36">
        <f t="shared" si="5"/>
        <v>-327939328</v>
      </c>
      <c r="AN11" s="37">
        <f t="shared" si="6"/>
        <v>0.51141144526299009</v>
      </c>
    </row>
    <row r="12" spans="1:40">
      <c r="A12" s="25" t="s">
        <v>58</v>
      </c>
      <c r="B12" s="26">
        <f>B13+B14</f>
        <v>245577534</v>
      </c>
      <c r="C12" s="26">
        <f t="shared" ref="C12:Y12" si="13">C13+C14</f>
        <v>0</v>
      </c>
      <c r="D12" s="26">
        <f t="shared" si="13"/>
        <v>0</v>
      </c>
      <c r="E12" s="26">
        <f t="shared" si="13"/>
        <v>0</v>
      </c>
      <c r="F12" s="26">
        <f t="shared" si="13"/>
        <v>0</v>
      </c>
      <c r="G12" s="26">
        <f t="shared" si="13"/>
        <v>0</v>
      </c>
      <c r="H12" s="26">
        <f t="shared" si="13"/>
        <v>-1594248</v>
      </c>
      <c r="I12" s="26">
        <f t="shared" si="13"/>
        <v>0</v>
      </c>
      <c r="J12" s="26">
        <f t="shared" si="13"/>
        <v>3093700</v>
      </c>
      <c r="K12" s="26">
        <f t="shared" si="13"/>
        <v>0</v>
      </c>
      <c r="L12" s="26">
        <f t="shared" si="13"/>
        <v>0</v>
      </c>
      <c r="M12" s="26">
        <f t="shared" si="13"/>
        <v>0</v>
      </c>
      <c r="N12" s="26">
        <f t="shared" si="13"/>
        <v>0</v>
      </c>
      <c r="O12" s="26">
        <f t="shared" si="13"/>
        <v>0</v>
      </c>
      <c r="P12" s="26">
        <f t="shared" si="13"/>
        <v>0</v>
      </c>
      <c r="Q12" s="26">
        <f t="shared" si="13"/>
        <v>0</v>
      </c>
      <c r="R12" s="26">
        <f t="shared" si="13"/>
        <v>0</v>
      </c>
      <c r="S12" s="26">
        <f t="shared" si="13"/>
        <v>0</v>
      </c>
      <c r="T12" s="26">
        <f t="shared" si="13"/>
        <v>0</v>
      </c>
      <c r="U12" s="26">
        <f t="shared" si="13"/>
        <v>0</v>
      </c>
      <c r="V12" s="26">
        <f t="shared" si="13"/>
        <v>0</v>
      </c>
      <c r="W12" s="26">
        <f t="shared" si="13"/>
        <v>0</v>
      </c>
      <c r="X12" s="26">
        <f t="shared" si="13"/>
        <v>0</v>
      </c>
      <c r="Y12" s="26">
        <f t="shared" si="13"/>
        <v>0</v>
      </c>
      <c r="Z12" s="26">
        <f t="shared" ref="Z12:AC12" si="14">Z13+Z14</f>
        <v>0</v>
      </c>
      <c r="AA12" s="26">
        <f t="shared" si="14"/>
        <v>0</v>
      </c>
      <c r="AB12" s="26">
        <f t="shared" si="14"/>
        <v>0</v>
      </c>
      <c r="AC12" s="26">
        <f t="shared" si="14"/>
        <v>0</v>
      </c>
      <c r="AD12" s="26">
        <f t="shared" ref="AD12:AE12" si="15">AD13+AD14</f>
        <v>0</v>
      </c>
      <c r="AE12" s="26">
        <f t="shared" si="15"/>
        <v>0</v>
      </c>
      <c r="AF12" s="26">
        <f t="shared" ref="AF12:AK12" si="16">AF13+AF14</f>
        <v>0</v>
      </c>
      <c r="AG12" s="26">
        <f t="shared" si="16"/>
        <v>0</v>
      </c>
      <c r="AH12" s="26">
        <f t="shared" si="16"/>
        <v>484557</v>
      </c>
      <c r="AI12" s="26">
        <f t="shared" si="16"/>
        <v>0</v>
      </c>
      <c r="AJ12" s="26">
        <f t="shared" si="16"/>
        <v>0</v>
      </c>
      <c r="AK12" s="26">
        <f t="shared" si="16"/>
        <v>0</v>
      </c>
      <c r="AL12" s="27">
        <f t="shared" si="12"/>
        <v>247561543</v>
      </c>
      <c r="AM12" s="27">
        <f t="shared" si="5"/>
        <v>1984009</v>
      </c>
      <c r="AN12" s="28">
        <f t="shared" si="6"/>
        <v>0.10558748981900215</v>
      </c>
    </row>
    <row r="13" spans="1:40" s="41" customFormat="1" ht="11.25">
      <c r="A13" s="161" t="s">
        <v>54</v>
      </c>
      <c r="B13" s="38">
        <f>B16+B19+B21</f>
        <v>245577534</v>
      </c>
      <c r="C13" s="38">
        <f t="shared" ref="C13:Y13" si="17">C16+C19+C21</f>
        <v>0</v>
      </c>
      <c r="D13" s="38">
        <f t="shared" si="17"/>
        <v>0</v>
      </c>
      <c r="E13" s="38">
        <f t="shared" si="17"/>
        <v>0</v>
      </c>
      <c r="F13" s="38">
        <f t="shared" si="17"/>
        <v>0</v>
      </c>
      <c r="G13" s="38">
        <f t="shared" si="17"/>
        <v>0</v>
      </c>
      <c r="H13" s="38">
        <f t="shared" si="17"/>
        <v>-1594248</v>
      </c>
      <c r="I13" s="38">
        <f t="shared" si="17"/>
        <v>0</v>
      </c>
      <c r="J13" s="38">
        <f t="shared" si="17"/>
        <v>3093700</v>
      </c>
      <c r="K13" s="38">
        <f t="shared" si="17"/>
        <v>0</v>
      </c>
      <c r="L13" s="38">
        <f t="shared" si="17"/>
        <v>0</v>
      </c>
      <c r="M13" s="38">
        <f t="shared" si="17"/>
        <v>0</v>
      </c>
      <c r="N13" s="38">
        <f t="shared" si="17"/>
        <v>0</v>
      </c>
      <c r="O13" s="38">
        <f t="shared" si="17"/>
        <v>0</v>
      </c>
      <c r="P13" s="38">
        <f t="shared" si="17"/>
        <v>0</v>
      </c>
      <c r="Q13" s="38">
        <f t="shared" si="17"/>
        <v>0</v>
      </c>
      <c r="R13" s="38">
        <f t="shared" si="17"/>
        <v>0</v>
      </c>
      <c r="S13" s="38">
        <f t="shared" si="17"/>
        <v>0</v>
      </c>
      <c r="T13" s="38">
        <f t="shared" si="17"/>
        <v>0</v>
      </c>
      <c r="U13" s="38">
        <f t="shared" si="17"/>
        <v>0</v>
      </c>
      <c r="V13" s="38">
        <f t="shared" si="17"/>
        <v>0</v>
      </c>
      <c r="W13" s="38">
        <f t="shared" si="17"/>
        <v>0</v>
      </c>
      <c r="X13" s="38">
        <f t="shared" si="17"/>
        <v>-3093700</v>
      </c>
      <c r="Y13" s="38">
        <f t="shared" si="17"/>
        <v>0</v>
      </c>
      <c r="Z13" s="38">
        <f t="shared" ref="Z13:AC13" si="18">Z16+Z19+Z21</f>
        <v>0</v>
      </c>
      <c r="AA13" s="38">
        <f t="shared" si="18"/>
        <v>0</v>
      </c>
      <c r="AB13" s="38">
        <f t="shared" si="18"/>
        <v>0</v>
      </c>
      <c r="AC13" s="38">
        <f t="shared" si="18"/>
        <v>0</v>
      </c>
      <c r="AD13" s="38">
        <f t="shared" ref="AD13:AE13" si="19">AD16+AD19+AD21</f>
        <v>0</v>
      </c>
      <c r="AE13" s="38">
        <f t="shared" si="19"/>
        <v>0</v>
      </c>
      <c r="AF13" s="38">
        <f t="shared" ref="AF13:AK13" si="20">AF16+AF19+AF21</f>
        <v>0</v>
      </c>
      <c r="AG13" s="38">
        <f t="shared" si="20"/>
        <v>0</v>
      </c>
      <c r="AH13" s="38">
        <f t="shared" si="20"/>
        <v>484557</v>
      </c>
      <c r="AI13" s="38">
        <f t="shared" si="20"/>
        <v>0</v>
      </c>
      <c r="AJ13" s="38">
        <f t="shared" si="20"/>
        <v>0</v>
      </c>
      <c r="AK13" s="38">
        <f t="shared" si="20"/>
        <v>0</v>
      </c>
      <c r="AL13" s="39">
        <f t="shared" si="12"/>
        <v>244467843</v>
      </c>
      <c r="AM13" s="39">
        <f t="shared" si="5"/>
        <v>-1109691</v>
      </c>
      <c r="AN13" s="40">
        <f t="shared" si="6"/>
        <v>0.10426799563062958</v>
      </c>
    </row>
    <row r="14" spans="1:40" s="41" customFormat="1" ht="11.25">
      <c r="A14" s="161" t="s">
        <v>55</v>
      </c>
      <c r="B14" s="38">
        <f>B17</f>
        <v>0</v>
      </c>
      <c r="C14" s="38">
        <f t="shared" ref="C14:Y14" si="21">C17</f>
        <v>0</v>
      </c>
      <c r="D14" s="38">
        <f t="shared" si="21"/>
        <v>0</v>
      </c>
      <c r="E14" s="38">
        <f t="shared" si="21"/>
        <v>0</v>
      </c>
      <c r="F14" s="38">
        <f t="shared" si="21"/>
        <v>0</v>
      </c>
      <c r="G14" s="38">
        <f t="shared" si="21"/>
        <v>0</v>
      </c>
      <c r="H14" s="38">
        <f t="shared" si="21"/>
        <v>0</v>
      </c>
      <c r="I14" s="38">
        <f t="shared" si="21"/>
        <v>0</v>
      </c>
      <c r="J14" s="38">
        <f t="shared" si="21"/>
        <v>0</v>
      </c>
      <c r="K14" s="38">
        <f t="shared" si="21"/>
        <v>0</v>
      </c>
      <c r="L14" s="38">
        <f t="shared" si="21"/>
        <v>0</v>
      </c>
      <c r="M14" s="38">
        <f t="shared" si="21"/>
        <v>0</v>
      </c>
      <c r="N14" s="38">
        <f t="shared" si="21"/>
        <v>0</v>
      </c>
      <c r="O14" s="38">
        <f t="shared" si="21"/>
        <v>0</v>
      </c>
      <c r="P14" s="38">
        <f t="shared" si="21"/>
        <v>0</v>
      </c>
      <c r="Q14" s="38">
        <f t="shared" si="21"/>
        <v>0</v>
      </c>
      <c r="R14" s="38">
        <f t="shared" si="21"/>
        <v>0</v>
      </c>
      <c r="S14" s="38">
        <f t="shared" si="21"/>
        <v>0</v>
      </c>
      <c r="T14" s="38">
        <f t="shared" si="21"/>
        <v>0</v>
      </c>
      <c r="U14" s="38">
        <f t="shared" si="21"/>
        <v>0</v>
      </c>
      <c r="V14" s="38">
        <f t="shared" si="21"/>
        <v>0</v>
      </c>
      <c r="W14" s="38">
        <f t="shared" si="21"/>
        <v>0</v>
      </c>
      <c r="X14" s="38">
        <f t="shared" si="21"/>
        <v>3093700</v>
      </c>
      <c r="Y14" s="38">
        <f t="shared" si="21"/>
        <v>0</v>
      </c>
      <c r="Z14" s="38">
        <f t="shared" ref="Z14:AC14" si="22">Z17</f>
        <v>0</v>
      </c>
      <c r="AA14" s="38">
        <f t="shared" si="22"/>
        <v>0</v>
      </c>
      <c r="AB14" s="38">
        <f t="shared" si="22"/>
        <v>0</v>
      </c>
      <c r="AC14" s="38">
        <f t="shared" si="22"/>
        <v>0</v>
      </c>
      <c r="AD14" s="38">
        <f t="shared" ref="AD14:AE14" si="23">AD17</f>
        <v>0</v>
      </c>
      <c r="AE14" s="38">
        <f t="shared" si="23"/>
        <v>0</v>
      </c>
      <c r="AF14" s="38">
        <f t="shared" ref="AF14:AK14" si="24">AF17</f>
        <v>0</v>
      </c>
      <c r="AG14" s="38">
        <f t="shared" si="24"/>
        <v>0</v>
      </c>
      <c r="AH14" s="38">
        <f t="shared" si="24"/>
        <v>0</v>
      </c>
      <c r="AI14" s="38">
        <f t="shared" si="24"/>
        <v>0</v>
      </c>
      <c r="AJ14" s="38">
        <f t="shared" si="24"/>
        <v>0</v>
      </c>
      <c r="AK14" s="38">
        <f t="shared" si="24"/>
        <v>0</v>
      </c>
      <c r="AL14" s="39">
        <f t="shared" si="12"/>
        <v>3093700</v>
      </c>
      <c r="AM14" s="39">
        <f t="shared" si="5"/>
        <v>3093700</v>
      </c>
      <c r="AN14" s="40">
        <f t="shared" si="6"/>
        <v>1.3194941883725734E-3</v>
      </c>
    </row>
    <row r="15" spans="1:40" s="43" customFormat="1">
      <c r="A15" s="33" t="s">
        <v>59</v>
      </c>
      <c r="B15" s="42">
        <f>B16+B17</f>
        <v>0</v>
      </c>
      <c r="C15" s="42">
        <f t="shared" ref="C15:Y15" si="25">C16+C17</f>
        <v>0</v>
      </c>
      <c r="D15" s="42">
        <f t="shared" si="25"/>
        <v>0</v>
      </c>
      <c r="E15" s="42">
        <f t="shared" si="25"/>
        <v>0</v>
      </c>
      <c r="F15" s="42">
        <f t="shared" si="25"/>
        <v>0</v>
      </c>
      <c r="G15" s="42">
        <f t="shared" si="25"/>
        <v>0</v>
      </c>
      <c r="H15" s="42">
        <f t="shared" si="25"/>
        <v>0</v>
      </c>
      <c r="I15" s="42">
        <f t="shared" si="25"/>
        <v>0</v>
      </c>
      <c r="J15" s="42">
        <f t="shared" si="25"/>
        <v>3093700</v>
      </c>
      <c r="K15" s="42">
        <f t="shared" si="25"/>
        <v>0</v>
      </c>
      <c r="L15" s="42">
        <f t="shared" si="25"/>
        <v>0</v>
      </c>
      <c r="M15" s="42">
        <f t="shared" si="25"/>
        <v>0</v>
      </c>
      <c r="N15" s="42">
        <f t="shared" si="25"/>
        <v>0</v>
      </c>
      <c r="O15" s="42">
        <f t="shared" si="25"/>
        <v>0</v>
      </c>
      <c r="P15" s="42">
        <f t="shared" si="25"/>
        <v>0</v>
      </c>
      <c r="Q15" s="42">
        <f t="shared" si="25"/>
        <v>0</v>
      </c>
      <c r="R15" s="42">
        <f t="shared" si="25"/>
        <v>0</v>
      </c>
      <c r="S15" s="42">
        <f t="shared" si="25"/>
        <v>0</v>
      </c>
      <c r="T15" s="42">
        <f t="shared" si="25"/>
        <v>0</v>
      </c>
      <c r="U15" s="42">
        <f t="shared" si="25"/>
        <v>0</v>
      </c>
      <c r="V15" s="42">
        <f t="shared" si="25"/>
        <v>0</v>
      </c>
      <c r="W15" s="42">
        <f t="shared" si="25"/>
        <v>0</v>
      </c>
      <c r="X15" s="42">
        <f t="shared" si="25"/>
        <v>0</v>
      </c>
      <c r="Y15" s="42">
        <f t="shared" si="25"/>
        <v>0</v>
      </c>
      <c r="Z15" s="42">
        <f t="shared" ref="Z15:AC15" si="26">Z16+Z17</f>
        <v>0</v>
      </c>
      <c r="AA15" s="42">
        <f t="shared" si="26"/>
        <v>0</v>
      </c>
      <c r="AB15" s="42">
        <f t="shared" si="26"/>
        <v>0</v>
      </c>
      <c r="AC15" s="42">
        <f t="shared" si="26"/>
        <v>0</v>
      </c>
      <c r="AD15" s="42">
        <f t="shared" ref="AD15:AE15" si="27">AD16+AD17</f>
        <v>0</v>
      </c>
      <c r="AE15" s="42">
        <f t="shared" si="27"/>
        <v>0</v>
      </c>
      <c r="AF15" s="42">
        <f t="shared" ref="AF15:AK15" si="28">AF16+AF17</f>
        <v>0</v>
      </c>
      <c r="AG15" s="42">
        <f t="shared" si="28"/>
        <v>0</v>
      </c>
      <c r="AH15" s="42">
        <f t="shared" si="28"/>
        <v>0</v>
      </c>
      <c r="AI15" s="42">
        <f t="shared" si="28"/>
        <v>0</v>
      </c>
      <c r="AJ15" s="42">
        <f t="shared" si="28"/>
        <v>0</v>
      </c>
      <c r="AK15" s="42">
        <f t="shared" si="28"/>
        <v>0</v>
      </c>
      <c r="AL15" s="36">
        <f t="shared" si="12"/>
        <v>3093700</v>
      </c>
      <c r="AM15" s="36">
        <f t="shared" si="5"/>
        <v>3093700</v>
      </c>
      <c r="AN15" s="37">
        <f t="shared" si="6"/>
        <v>1.3194941883725734E-3</v>
      </c>
    </row>
    <row r="16" spans="1:40" s="48" customFormat="1" ht="11.25">
      <c r="A16" s="161" t="s">
        <v>54</v>
      </c>
      <c r="B16" s="44">
        <v>0</v>
      </c>
      <c r="C16" s="45"/>
      <c r="D16" s="45"/>
      <c r="E16" s="45"/>
      <c r="F16" s="45"/>
      <c r="G16" s="45"/>
      <c r="H16" s="45"/>
      <c r="I16" s="45"/>
      <c r="J16" s="45">
        <v>3093700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>
        <v>-3093700</v>
      </c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6">
        <f t="shared" si="12"/>
        <v>0</v>
      </c>
      <c r="AM16" s="46">
        <f t="shared" si="5"/>
        <v>0</v>
      </c>
      <c r="AN16" s="47">
        <f t="shared" si="6"/>
        <v>0</v>
      </c>
    </row>
    <row r="17" spans="1:40" s="48" customFormat="1" ht="11.25">
      <c r="A17" s="161" t="s">
        <v>55</v>
      </c>
      <c r="B17" s="44">
        <v>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>
        <v>3093700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6">
        <f t="shared" si="12"/>
        <v>3093700</v>
      </c>
      <c r="AM17" s="46">
        <f t="shared" si="5"/>
        <v>3093700</v>
      </c>
      <c r="AN17" s="47">
        <f t="shared" si="6"/>
        <v>1.3194941883725734E-3</v>
      </c>
    </row>
    <row r="18" spans="1:40">
      <c r="A18" s="33" t="s">
        <v>60</v>
      </c>
      <c r="B18" s="34">
        <f>B19</f>
        <v>93216934</v>
      </c>
      <c r="C18" s="34">
        <f t="shared" ref="C18:AK18" si="29">C19</f>
        <v>0</v>
      </c>
      <c r="D18" s="34">
        <f t="shared" si="29"/>
        <v>0</v>
      </c>
      <c r="E18" s="34">
        <f t="shared" si="29"/>
        <v>0</v>
      </c>
      <c r="F18" s="34">
        <f t="shared" si="29"/>
        <v>0</v>
      </c>
      <c r="G18" s="34">
        <f t="shared" si="29"/>
        <v>0</v>
      </c>
      <c r="H18" s="34">
        <f t="shared" si="29"/>
        <v>-1594248</v>
      </c>
      <c r="I18" s="34">
        <f t="shared" si="29"/>
        <v>0</v>
      </c>
      <c r="J18" s="34">
        <f t="shared" si="29"/>
        <v>0</v>
      </c>
      <c r="K18" s="34">
        <f t="shared" si="29"/>
        <v>0</v>
      </c>
      <c r="L18" s="34">
        <f t="shared" si="29"/>
        <v>0</v>
      </c>
      <c r="M18" s="34">
        <f t="shared" si="29"/>
        <v>0</v>
      </c>
      <c r="N18" s="34">
        <f t="shared" si="29"/>
        <v>0</v>
      </c>
      <c r="O18" s="34">
        <f t="shared" si="29"/>
        <v>0</v>
      </c>
      <c r="P18" s="34">
        <f t="shared" si="29"/>
        <v>0</v>
      </c>
      <c r="Q18" s="34">
        <f t="shared" si="29"/>
        <v>0</v>
      </c>
      <c r="R18" s="34">
        <f t="shared" si="29"/>
        <v>0</v>
      </c>
      <c r="S18" s="34">
        <f t="shared" si="29"/>
        <v>0</v>
      </c>
      <c r="T18" s="34">
        <f t="shared" si="29"/>
        <v>0</v>
      </c>
      <c r="U18" s="34">
        <f t="shared" si="29"/>
        <v>0</v>
      </c>
      <c r="V18" s="34">
        <f t="shared" si="29"/>
        <v>0</v>
      </c>
      <c r="W18" s="34">
        <f t="shared" si="29"/>
        <v>0</v>
      </c>
      <c r="X18" s="34">
        <f t="shared" si="29"/>
        <v>0</v>
      </c>
      <c r="Y18" s="34">
        <f t="shared" si="29"/>
        <v>0</v>
      </c>
      <c r="Z18" s="34">
        <f t="shared" si="29"/>
        <v>0</v>
      </c>
      <c r="AA18" s="34">
        <f t="shared" si="29"/>
        <v>0</v>
      </c>
      <c r="AB18" s="34">
        <f t="shared" si="29"/>
        <v>0</v>
      </c>
      <c r="AC18" s="34">
        <f t="shared" si="29"/>
        <v>0</v>
      </c>
      <c r="AD18" s="34">
        <f t="shared" si="29"/>
        <v>0</v>
      </c>
      <c r="AE18" s="34">
        <f t="shared" si="29"/>
        <v>0</v>
      </c>
      <c r="AF18" s="34">
        <f t="shared" si="29"/>
        <v>0</v>
      </c>
      <c r="AG18" s="34">
        <f t="shared" si="29"/>
        <v>0</v>
      </c>
      <c r="AH18" s="34">
        <f t="shared" si="29"/>
        <v>484557</v>
      </c>
      <c r="AI18" s="34">
        <f t="shared" si="29"/>
        <v>0</v>
      </c>
      <c r="AJ18" s="34">
        <f t="shared" si="29"/>
        <v>0</v>
      </c>
      <c r="AK18" s="34">
        <f t="shared" si="29"/>
        <v>0</v>
      </c>
      <c r="AL18" s="36">
        <f t="shared" si="12"/>
        <v>92107243</v>
      </c>
      <c r="AM18" s="36">
        <f t="shared" si="5"/>
        <v>-1109691</v>
      </c>
      <c r="AN18" s="37">
        <f t="shared" si="6"/>
        <v>3.9284666207298834E-2</v>
      </c>
    </row>
    <row r="19" spans="1:40" s="48" customFormat="1" ht="11.25">
      <c r="A19" s="161" t="s">
        <v>54</v>
      </c>
      <c r="B19" s="49">
        <v>93216934</v>
      </c>
      <c r="C19" s="50"/>
      <c r="D19" s="50"/>
      <c r="E19" s="50"/>
      <c r="F19" s="46"/>
      <c r="G19" s="46"/>
      <c r="H19" s="46">
        <v>-1594248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>
        <v>484557</v>
      </c>
      <c r="AI19" s="46"/>
      <c r="AJ19" s="46"/>
      <c r="AK19" s="46"/>
      <c r="AL19" s="46">
        <f t="shared" si="12"/>
        <v>92107243</v>
      </c>
      <c r="AM19" s="46">
        <f t="shared" si="5"/>
        <v>-1109691</v>
      </c>
      <c r="AN19" s="47">
        <f t="shared" si="6"/>
        <v>3.9284666207298834E-2</v>
      </c>
    </row>
    <row r="20" spans="1:40">
      <c r="A20" s="51" t="s">
        <v>61</v>
      </c>
      <c r="B20" s="52">
        <f>B21</f>
        <v>152360600</v>
      </c>
      <c r="C20" s="52">
        <f t="shared" ref="C20:AK20" si="30">C21</f>
        <v>0</v>
      </c>
      <c r="D20" s="52">
        <f t="shared" si="30"/>
        <v>0</v>
      </c>
      <c r="E20" s="52">
        <f t="shared" si="30"/>
        <v>0</v>
      </c>
      <c r="F20" s="52">
        <f t="shared" si="30"/>
        <v>0</v>
      </c>
      <c r="G20" s="52">
        <f t="shared" si="30"/>
        <v>0</v>
      </c>
      <c r="H20" s="52">
        <f t="shared" si="30"/>
        <v>0</v>
      </c>
      <c r="I20" s="52">
        <f t="shared" si="30"/>
        <v>0</v>
      </c>
      <c r="J20" s="52">
        <f t="shared" si="30"/>
        <v>0</v>
      </c>
      <c r="K20" s="52">
        <f t="shared" si="30"/>
        <v>0</v>
      </c>
      <c r="L20" s="52">
        <f t="shared" si="30"/>
        <v>0</v>
      </c>
      <c r="M20" s="52">
        <f t="shared" si="30"/>
        <v>0</v>
      </c>
      <c r="N20" s="52">
        <f t="shared" si="30"/>
        <v>0</v>
      </c>
      <c r="O20" s="52">
        <f t="shared" si="30"/>
        <v>0</v>
      </c>
      <c r="P20" s="52">
        <f t="shared" si="30"/>
        <v>0</v>
      </c>
      <c r="Q20" s="52">
        <f t="shared" si="30"/>
        <v>0</v>
      </c>
      <c r="R20" s="52">
        <f t="shared" si="30"/>
        <v>0</v>
      </c>
      <c r="S20" s="52">
        <f t="shared" si="30"/>
        <v>0</v>
      </c>
      <c r="T20" s="52">
        <f t="shared" si="30"/>
        <v>0</v>
      </c>
      <c r="U20" s="52">
        <f t="shared" si="30"/>
        <v>0</v>
      </c>
      <c r="V20" s="52">
        <f t="shared" si="30"/>
        <v>0</v>
      </c>
      <c r="W20" s="52">
        <f t="shared" si="30"/>
        <v>0</v>
      </c>
      <c r="X20" s="52">
        <f t="shared" si="30"/>
        <v>0</v>
      </c>
      <c r="Y20" s="52">
        <f t="shared" si="30"/>
        <v>0</v>
      </c>
      <c r="Z20" s="52">
        <f t="shared" si="30"/>
        <v>0</v>
      </c>
      <c r="AA20" s="52">
        <f t="shared" si="30"/>
        <v>0</v>
      </c>
      <c r="AB20" s="52">
        <f t="shared" si="30"/>
        <v>0</v>
      </c>
      <c r="AC20" s="52">
        <f t="shared" si="30"/>
        <v>0</v>
      </c>
      <c r="AD20" s="52">
        <f t="shared" si="30"/>
        <v>0</v>
      </c>
      <c r="AE20" s="52">
        <f t="shared" si="30"/>
        <v>0</v>
      </c>
      <c r="AF20" s="52">
        <f t="shared" si="30"/>
        <v>0</v>
      </c>
      <c r="AG20" s="52">
        <f t="shared" si="30"/>
        <v>0</v>
      </c>
      <c r="AH20" s="52">
        <f t="shared" si="30"/>
        <v>0</v>
      </c>
      <c r="AI20" s="52">
        <f t="shared" si="30"/>
        <v>0</v>
      </c>
      <c r="AJ20" s="52">
        <f t="shared" si="30"/>
        <v>0</v>
      </c>
      <c r="AK20" s="52">
        <f t="shared" si="30"/>
        <v>0</v>
      </c>
      <c r="AL20" s="36">
        <f t="shared" si="12"/>
        <v>152360600</v>
      </c>
      <c r="AM20" s="36">
        <f t="shared" si="5"/>
        <v>0</v>
      </c>
      <c r="AN20" s="37">
        <f t="shared" si="6"/>
        <v>6.4983329423330752E-2</v>
      </c>
    </row>
    <row r="21" spans="1:40" s="48" customFormat="1" ht="11.25">
      <c r="A21" s="162" t="s">
        <v>54</v>
      </c>
      <c r="B21" s="50">
        <v>152360600</v>
      </c>
      <c r="C21" s="50"/>
      <c r="D21" s="50"/>
      <c r="E21" s="50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>
        <f t="shared" si="12"/>
        <v>152360600</v>
      </c>
      <c r="AM21" s="46">
        <f t="shared" si="5"/>
        <v>0</v>
      </c>
      <c r="AN21" s="47">
        <f t="shared" si="6"/>
        <v>6.4983329423330752E-2</v>
      </c>
    </row>
    <row r="22" spans="1:40">
      <c r="A22" s="53" t="s">
        <v>62</v>
      </c>
      <c r="B22" s="54">
        <f>B23+B24</f>
        <v>101359066</v>
      </c>
      <c r="C22" s="54">
        <f t="shared" ref="C22:O22" si="31">C23+C24</f>
        <v>0</v>
      </c>
      <c r="D22" s="54">
        <f t="shared" si="31"/>
        <v>19731</v>
      </c>
      <c r="E22" s="54">
        <f t="shared" si="31"/>
        <v>0</v>
      </c>
      <c r="F22" s="54">
        <f t="shared" si="31"/>
        <v>174162</v>
      </c>
      <c r="G22" s="54">
        <f t="shared" si="31"/>
        <v>20000</v>
      </c>
      <c r="H22" s="54">
        <f t="shared" si="31"/>
        <v>4200</v>
      </c>
      <c r="I22" s="54">
        <f t="shared" si="31"/>
        <v>35611</v>
      </c>
      <c r="J22" s="54">
        <f t="shared" si="31"/>
        <v>545000</v>
      </c>
      <c r="K22" s="54">
        <f t="shared" si="31"/>
        <v>465000</v>
      </c>
      <c r="L22" s="54">
        <f t="shared" si="31"/>
        <v>13664052</v>
      </c>
      <c r="M22" s="54">
        <f t="shared" si="31"/>
        <v>1487718</v>
      </c>
      <c r="N22" s="54">
        <f t="shared" si="31"/>
        <v>-10498141</v>
      </c>
      <c r="O22" s="54">
        <f t="shared" si="31"/>
        <v>1104220</v>
      </c>
      <c r="P22" s="54">
        <f>P23+P24</f>
        <v>14000000</v>
      </c>
      <c r="Q22" s="54">
        <f>Q23+Q24</f>
        <v>233300</v>
      </c>
      <c r="R22" s="54">
        <f t="shared" ref="R22:Y22" si="32">R23+R24</f>
        <v>10000000</v>
      </c>
      <c r="S22" s="54">
        <f t="shared" si="32"/>
        <v>98489</v>
      </c>
      <c r="T22" s="54">
        <f t="shared" si="32"/>
        <v>2100</v>
      </c>
      <c r="U22" s="54">
        <f t="shared" si="32"/>
        <v>154000</v>
      </c>
      <c r="V22" s="54">
        <f t="shared" si="32"/>
        <v>36965750</v>
      </c>
      <c r="W22" s="54">
        <f t="shared" si="32"/>
        <v>18151758</v>
      </c>
      <c r="X22" s="54">
        <f t="shared" si="32"/>
        <v>183236</v>
      </c>
      <c r="Y22" s="54">
        <f t="shared" si="32"/>
        <v>22224</v>
      </c>
      <c r="Z22" s="54">
        <f t="shared" ref="Z22:AC22" si="33">Z23+Z24</f>
        <v>562726</v>
      </c>
      <c r="AA22" s="54">
        <f t="shared" si="33"/>
        <v>1003655</v>
      </c>
      <c r="AB22" s="54">
        <f t="shared" si="33"/>
        <v>65000</v>
      </c>
      <c r="AC22" s="54">
        <f t="shared" si="33"/>
        <v>1984</v>
      </c>
      <c r="AD22" s="54">
        <f t="shared" ref="AD22:AE22" si="34">AD23+AD24</f>
        <v>74850</v>
      </c>
      <c r="AE22" s="54">
        <f t="shared" si="34"/>
        <v>2920930</v>
      </c>
      <c r="AF22" s="54">
        <f t="shared" ref="AF22:AK22" si="35">AF23+AF24</f>
        <v>491208</v>
      </c>
      <c r="AG22" s="54">
        <f t="shared" si="35"/>
        <v>107071</v>
      </c>
      <c r="AH22" s="54">
        <f t="shared" si="35"/>
        <v>182826</v>
      </c>
      <c r="AI22" s="54">
        <f t="shared" si="35"/>
        <v>79850</v>
      </c>
      <c r="AJ22" s="54">
        <f t="shared" si="35"/>
        <v>-4189000</v>
      </c>
      <c r="AK22" s="54">
        <f t="shared" si="35"/>
        <v>-6712366</v>
      </c>
      <c r="AL22" s="27">
        <f t="shared" si="12"/>
        <v>182780210</v>
      </c>
      <c r="AM22" s="27">
        <f t="shared" si="5"/>
        <v>81421144</v>
      </c>
      <c r="AN22" s="28">
        <f t="shared" si="6"/>
        <v>7.7957599264478955E-2</v>
      </c>
    </row>
    <row r="23" spans="1:40">
      <c r="A23" s="161" t="s">
        <v>54</v>
      </c>
      <c r="B23" s="29">
        <f>B26+B29+B32+B36</f>
        <v>88963000</v>
      </c>
      <c r="C23" s="29">
        <f t="shared" ref="C23:Y23" si="36">C26+C29+C32+C36</f>
        <v>0</v>
      </c>
      <c r="D23" s="29">
        <f t="shared" si="36"/>
        <v>19731</v>
      </c>
      <c r="E23" s="29">
        <f t="shared" si="36"/>
        <v>0</v>
      </c>
      <c r="F23" s="29">
        <f t="shared" si="36"/>
        <v>174162</v>
      </c>
      <c r="G23" s="29">
        <f t="shared" si="36"/>
        <v>20000</v>
      </c>
      <c r="H23" s="29">
        <f t="shared" si="36"/>
        <v>4200</v>
      </c>
      <c r="I23" s="29">
        <f t="shared" si="36"/>
        <v>35611</v>
      </c>
      <c r="J23" s="29">
        <f t="shared" si="36"/>
        <v>250000</v>
      </c>
      <c r="K23" s="29">
        <f t="shared" si="36"/>
        <v>465000</v>
      </c>
      <c r="L23" s="29">
        <f t="shared" si="36"/>
        <v>0</v>
      </c>
      <c r="M23" s="29">
        <f t="shared" si="36"/>
        <v>1090000</v>
      </c>
      <c r="N23" s="29">
        <f t="shared" si="36"/>
        <v>19110</v>
      </c>
      <c r="O23" s="29">
        <f t="shared" si="36"/>
        <v>1104220</v>
      </c>
      <c r="P23" s="29">
        <f t="shared" si="36"/>
        <v>4000000</v>
      </c>
      <c r="Q23" s="29">
        <f t="shared" si="36"/>
        <v>233300</v>
      </c>
      <c r="R23" s="29">
        <f t="shared" si="36"/>
        <v>10000000</v>
      </c>
      <c r="S23" s="29">
        <f t="shared" si="36"/>
        <v>145679</v>
      </c>
      <c r="T23" s="29">
        <f t="shared" si="36"/>
        <v>2100</v>
      </c>
      <c r="U23" s="29">
        <f t="shared" si="36"/>
        <v>54000</v>
      </c>
      <c r="V23" s="29">
        <f t="shared" si="36"/>
        <v>8074000</v>
      </c>
      <c r="W23" s="29">
        <f t="shared" si="36"/>
        <v>0</v>
      </c>
      <c r="X23" s="29">
        <f t="shared" si="36"/>
        <v>169973</v>
      </c>
      <c r="Y23" s="29">
        <f t="shared" si="36"/>
        <v>22224</v>
      </c>
      <c r="Z23" s="29">
        <f t="shared" ref="Z23:AC23" si="37">Z26+Z29+Z32+Z36</f>
        <v>-10000000</v>
      </c>
      <c r="AA23" s="29">
        <f t="shared" si="37"/>
        <v>1003655</v>
      </c>
      <c r="AB23" s="29">
        <f t="shared" si="37"/>
        <v>65000</v>
      </c>
      <c r="AC23" s="29">
        <f t="shared" si="37"/>
        <v>1984</v>
      </c>
      <c r="AD23" s="29">
        <f t="shared" ref="AD23:AE23" si="38">AD26+AD29+AD32+AD36</f>
        <v>0</v>
      </c>
      <c r="AE23" s="29">
        <f t="shared" si="38"/>
        <v>3219300</v>
      </c>
      <c r="AF23" s="29">
        <f t="shared" ref="AF23:AK23" si="39">AF26+AF29+AF32+AF36</f>
        <v>491208</v>
      </c>
      <c r="AG23" s="29">
        <f t="shared" si="39"/>
        <v>107071</v>
      </c>
      <c r="AH23" s="29">
        <f t="shared" si="39"/>
        <v>-36674</v>
      </c>
      <c r="AI23" s="29">
        <f t="shared" si="39"/>
        <v>0</v>
      </c>
      <c r="AJ23" s="29">
        <f t="shared" si="39"/>
        <v>-1871000</v>
      </c>
      <c r="AK23" s="29">
        <f t="shared" si="39"/>
        <v>-1172590</v>
      </c>
      <c r="AL23" s="29">
        <f t="shared" si="12"/>
        <v>106654264</v>
      </c>
      <c r="AM23" s="29">
        <f>AM26+AM29+AM32</f>
        <v>17615040</v>
      </c>
      <c r="AN23" s="55">
        <f t="shared" si="6"/>
        <v>4.5489117080891553E-2</v>
      </c>
    </row>
    <row r="24" spans="1:40">
      <c r="A24" s="161" t="s">
        <v>55</v>
      </c>
      <c r="B24" s="29">
        <f>B27+B34+B37+B30</f>
        <v>12396066</v>
      </c>
      <c r="C24" s="29">
        <f t="shared" ref="C24:Y24" si="40">C27+C34+C37+C30</f>
        <v>0</v>
      </c>
      <c r="D24" s="29">
        <f t="shared" si="40"/>
        <v>0</v>
      </c>
      <c r="E24" s="29">
        <f t="shared" si="40"/>
        <v>0</v>
      </c>
      <c r="F24" s="29">
        <f t="shared" si="40"/>
        <v>0</v>
      </c>
      <c r="G24" s="29">
        <f t="shared" si="40"/>
        <v>0</v>
      </c>
      <c r="H24" s="29">
        <f t="shared" si="40"/>
        <v>0</v>
      </c>
      <c r="I24" s="29">
        <f t="shared" si="40"/>
        <v>0</v>
      </c>
      <c r="J24" s="29">
        <f t="shared" si="40"/>
        <v>295000</v>
      </c>
      <c r="K24" s="29">
        <f t="shared" si="40"/>
        <v>0</v>
      </c>
      <c r="L24" s="29">
        <f t="shared" si="40"/>
        <v>13664052</v>
      </c>
      <c r="M24" s="29">
        <f t="shared" si="40"/>
        <v>397718</v>
      </c>
      <c r="N24" s="29">
        <f t="shared" si="40"/>
        <v>-10517251</v>
      </c>
      <c r="O24" s="29">
        <f t="shared" si="40"/>
        <v>0</v>
      </c>
      <c r="P24" s="29">
        <f t="shared" si="40"/>
        <v>10000000</v>
      </c>
      <c r="Q24" s="29">
        <f t="shared" si="40"/>
        <v>0</v>
      </c>
      <c r="R24" s="29">
        <f t="shared" si="40"/>
        <v>0</v>
      </c>
      <c r="S24" s="29">
        <f t="shared" si="40"/>
        <v>-47190</v>
      </c>
      <c r="T24" s="29">
        <f t="shared" si="40"/>
        <v>0</v>
      </c>
      <c r="U24" s="29">
        <f t="shared" si="40"/>
        <v>100000</v>
      </c>
      <c r="V24" s="29">
        <f t="shared" si="40"/>
        <v>28891750</v>
      </c>
      <c r="W24" s="29">
        <f t="shared" si="40"/>
        <v>18151758</v>
      </c>
      <c r="X24" s="29">
        <f t="shared" si="40"/>
        <v>13263</v>
      </c>
      <c r="Y24" s="29">
        <f t="shared" si="40"/>
        <v>0</v>
      </c>
      <c r="Z24" s="29">
        <f t="shared" ref="Z24:AC24" si="41">Z27+Z34+Z37+Z30</f>
        <v>10562726</v>
      </c>
      <c r="AA24" s="29">
        <f t="shared" si="41"/>
        <v>0</v>
      </c>
      <c r="AB24" s="29">
        <f t="shared" si="41"/>
        <v>0</v>
      </c>
      <c r="AC24" s="29">
        <f t="shared" si="41"/>
        <v>0</v>
      </c>
      <c r="AD24" s="29">
        <f t="shared" ref="AD24:AE24" si="42">AD27+AD34+AD37+AD30</f>
        <v>74850</v>
      </c>
      <c r="AE24" s="29">
        <f t="shared" si="42"/>
        <v>-298370</v>
      </c>
      <c r="AF24" s="29">
        <f t="shared" ref="AF24:AK24" si="43">AF27+AF34+AF37+AF30</f>
        <v>0</v>
      </c>
      <c r="AG24" s="29">
        <f t="shared" si="43"/>
        <v>0</v>
      </c>
      <c r="AH24" s="29">
        <f t="shared" si="43"/>
        <v>219500</v>
      </c>
      <c r="AI24" s="29">
        <f t="shared" si="43"/>
        <v>79850</v>
      </c>
      <c r="AJ24" s="29">
        <f t="shared" si="43"/>
        <v>-2318000</v>
      </c>
      <c r="AK24" s="29">
        <f t="shared" si="43"/>
        <v>-5539776</v>
      </c>
      <c r="AL24" s="29">
        <f t="shared" si="12"/>
        <v>76125946</v>
      </c>
      <c r="AM24" s="29">
        <f t="shared" ref="AM24" si="44">AM27+AM34+AM37</f>
        <v>46436130</v>
      </c>
      <c r="AN24" s="55">
        <f t="shared" si="6"/>
        <v>3.2468482183587409E-2</v>
      </c>
    </row>
    <row r="25" spans="1:40" ht="25.5">
      <c r="A25" s="33" t="s">
        <v>63</v>
      </c>
      <c r="B25" s="34">
        <f>B26+B27</f>
        <v>88643000</v>
      </c>
      <c r="C25" s="34">
        <f t="shared" ref="C25:Y25" si="45">C26+C27</f>
        <v>0</v>
      </c>
      <c r="D25" s="34">
        <f t="shared" si="45"/>
        <v>19731</v>
      </c>
      <c r="E25" s="34">
        <f t="shared" si="45"/>
        <v>0</v>
      </c>
      <c r="F25" s="34">
        <f t="shared" si="45"/>
        <v>174162</v>
      </c>
      <c r="G25" s="34">
        <f t="shared" si="45"/>
        <v>20000</v>
      </c>
      <c r="H25" s="34">
        <f t="shared" si="45"/>
        <v>0</v>
      </c>
      <c r="I25" s="34">
        <f t="shared" si="45"/>
        <v>35611</v>
      </c>
      <c r="J25" s="34">
        <f t="shared" si="45"/>
        <v>0</v>
      </c>
      <c r="K25" s="34">
        <f t="shared" si="45"/>
        <v>315000</v>
      </c>
      <c r="L25" s="34">
        <f t="shared" si="45"/>
        <v>13664052</v>
      </c>
      <c r="M25" s="34">
        <f t="shared" si="45"/>
        <v>417718</v>
      </c>
      <c r="N25" s="34">
        <f t="shared" si="45"/>
        <v>0</v>
      </c>
      <c r="O25" s="34">
        <f t="shared" si="45"/>
        <v>997920</v>
      </c>
      <c r="P25" s="34">
        <f t="shared" si="45"/>
        <v>14000000</v>
      </c>
      <c r="Q25" s="34">
        <f t="shared" si="45"/>
        <v>10000</v>
      </c>
      <c r="R25" s="34">
        <f t="shared" si="45"/>
        <v>0</v>
      </c>
      <c r="S25" s="34">
        <f t="shared" si="45"/>
        <v>-45511</v>
      </c>
      <c r="T25" s="34">
        <f t="shared" si="45"/>
        <v>0</v>
      </c>
      <c r="U25" s="34">
        <f t="shared" si="45"/>
        <v>0</v>
      </c>
      <c r="V25" s="34">
        <f t="shared" si="45"/>
        <v>29672000</v>
      </c>
      <c r="W25" s="34">
        <f t="shared" si="45"/>
        <v>18151758</v>
      </c>
      <c r="X25" s="34">
        <f t="shared" si="45"/>
        <v>0</v>
      </c>
      <c r="Y25" s="34">
        <f t="shared" si="45"/>
        <v>0</v>
      </c>
      <c r="Z25" s="34">
        <f t="shared" ref="Z25:AC25" si="46">Z26+Z27</f>
        <v>0</v>
      </c>
      <c r="AA25" s="34">
        <f t="shared" si="46"/>
        <v>1003655</v>
      </c>
      <c r="AB25" s="34">
        <f t="shared" si="46"/>
        <v>65000</v>
      </c>
      <c r="AC25" s="34">
        <f t="shared" si="46"/>
        <v>1984</v>
      </c>
      <c r="AD25" s="34">
        <f t="shared" ref="AD25:AE25" si="47">AD26+AD27</f>
        <v>0</v>
      </c>
      <c r="AE25" s="34">
        <f t="shared" si="47"/>
        <v>2920930</v>
      </c>
      <c r="AF25" s="34">
        <f t="shared" ref="AF25:AK25" si="48">AF26+AF27</f>
        <v>488808</v>
      </c>
      <c r="AG25" s="34">
        <f t="shared" si="48"/>
        <v>107071</v>
      </c>
      <c r="AH25" s="34">
        <f t="shared" si="48"/>
        <v>0</v>
      </c>
      <c r="AI25" s="34">
        <f t="shared" si="48"/>
        <v>79850</v>
      </c>
      <c r="AJ25" s="34">
        <f t="shared" si="48"/>
        <v>-4189000</v>
      </c>
      <c r="AK25" s="34">
        <f t="shared" si="48"/>
        <v>-6716566</v>
      </c>
      <c r="AL25" s="36">
        <f t="shared" si="12"/>
        <v>159837173</v>
      </c>
      <c r="AM25" s="36">
        <f t="shared" ref="AM25:AM90" si="49">AL25-B25</f>
        <v>71194173</v>
      </c>
      <c r="AN25" s="37">
        <f t="shared" si="6"/>
        <v>6.8172163060219684E-2</v>
      </c>
    </row>
    <row r="26" spans="1:40" s="48" customFormat="1" ht="11.25">
      <c r="A26" s="161" t="s">
        <v>54</v>
      </c>
      <c r="B26" s="49">
        <v>88484000</v>
      </c>
      <c r="C26" s="50"/>
      <c r="D26" s="50">
        <v>19731</v>
      </c>
      <c r="E26" s="50"/>
      <c r="F26" s="46">
        <v>174162</v>
      </c>
      <c r="G26" s="46">
        <v>20000</v>
      </c>
      <c r="H26" s="46"/>
      <c r="I26" s="46">
        <v>35611</v>
      </c>
      <c r="J26" s="46"/>
      <c r="K26" s="46">
        <v>315000</v>
      </c>
      <c r="L26" s="46">
        <v>0</v>
      </c>
      <c r="M26" s="46">
        <v>20000</v>
      </c>
      <c r="N26" s="46"/>
      <c r="O26" s="46">
        <v>997920</v>
      </c>
      <c r="P26" s="46">
        <v>4000000</v>
      </c>
      <c r="Q26" s="46">
        <v>10000</v>
      </c>
      <c r="R26" s="46"/>
      <c r="S26" s="46">
        <v>1679</v>
      </c>
      <c r="T26" s="46"/>
      <c r="U26" s="46"/>
      <c r="V26" s="46">
        <v>8074000</v>
      </c>
      <c r="W26" s="46"/>
      <c r="X26" s="46"/>
      <c r="Y26" s="46"/>
      <c r="Z26" s="46"/>
      <c r="AA26" s="46">
        <v>1003655</v>
      </c>
      <c r="AB26" s="46">
        <v>65000</v>
      </c>
      <c r="AC26" s="46">
        <v>1984</v>
      </c>
      <c r="AD26" s="46"/>
      <c r="AE26" s="46">
        <v>3219300</v>
      </c>
      <c r="AF26" s="46">
        <v>488808</v>
      </c>
      <c r="AG26" s="46">
        <v>107071</v>
      </c>
      <c r="AH26" s="46"/>
      <c r="AI26" s="46"/>
      <c r="AJ26" s="46">
        <v>-1871000</v>
      </c>
      <c r="AK26" s="46">
        <v>-1176790</v>
      </c>
      <c r="AL26" s="46">
        <f t="shared" si="12"/>
        <v>103990131</v>
      </c>
      <c r="AM26" s="46">
        <f t="shared" si="49"/>
        <v>15506131</v>
      </c>
      <c r="AN26" s="47">
        <f t="shared" si="6"/>
        <v>4.4352837541649995E-2</v>
      </c>
    </row>
    <row r="27" spans="1:40" s="48" customFormat="1" ht="11.25">
      <c r="A27" s="161" t="s">
        <v>55</v>
      </c>
      <c r="B27" s="49">
        <v>159000</v>
      </c>
      <c r="C27" s="50"/>
      <c r="D27" s="50">
        <v>0</v>
      </c>
      <c r="E27" s="50"/>
      <c r="F27" s="46">
        <v>0</v>
      </c>
      <c r="G27" s="46">
        <v>0</v>
      </c>
      <c r="H27" s="46"/>
      <c r="I27" s="46">
        <v>0</v>
      </c>
      <c r="J27" s="46"/>
      <c r="K27" s="46">
        <v>0</v>
      </c>
      <c r="L27" s="46">
        <v>13664052</v>
      </c>
      <c r="M27" s="46">
        <v>397718</v>
      </c>
      <c r="N27" s="46"/>
      <c r="O27" s="46"/>
      <c r="P27" s="46">
        <v>10000000</v>
      </c>
      <c r="Q27" s="46"/>
      <c r="R27" s="46"/>
      <c r="S27" s="46">
        <v>-47190</v>
      </c>
      <c r="T27" s="46"/>
      <c r="U27" s="46"/>
      <c r="V27" s="46">
        <v>21598000</v>
      </c>
      <c r="W27" s="46">
        <v>18151758</v>
      </c>
      <c r="X27" s="46"/>
      <c r="Y27" s="46"/>
      <c r="Z27" s="46"/>
      <c r="AA27" s="46"/>
      <c r="AB27" s="46"/>
      <c r="AC27" s="46"/>
      <c r="AD27" s="46"/>
      <c r="AE27" s="158">
        <v>-298370</v>
      </c>
      <c r="AF27" s="158"/>
      <c r="AG27" s="158"/>
      <c r="AH27" s="158"/>
      <c r="AI27" s="158">
        <v>79850</v>
      </c>
      <c r="AJ27" s="158">
        <v>-2318000</v>
      </c>
      <c r="AK27" s="158">
        <v>-5539776</v>
      </c>
      <c r="AL27" s="46">
        <f t="shared" si="12"/>
        <v>55847042</v>
      </c>
      <c r="AM27" s="46">
        <f t="shared" si="49"/>
        <v>55688042</v>
      </c>
      <c r="AN27" s="47">
        <f t="shared" si="6"/>
        <v>2.3819325518569683E-2</v>
      </c>
    </row>
    <row r="28" spans="1:40">
      <c r="A28" s="33" t="s">
        <v>64</v>
      </c>
      <c r="B28" s="34">
        <f>B29+B30</f>
        <v>479000</v>
      </c>
      <c r="C28" s="34">
        <f t="shared" ref="C28:Y28" si="50">C29+C30</f>
        <v>0</v>
      </c>
      <c r="D28" s="34">
        <f t="shared" si="50"/>
        <v>0</v>
      </c>
      <c r="E28" s="34">
        <f t="shared" si="50"/>
        <v>0</v>
      </c>
      <c r="F28" s="34">
        <f t="shared" si="50"/>
        <v>0</v>
      </c>
      <c r="G28" s="34">
        <f t="shared" si="50"/>
        <v>0</v>
      </c>
      <c r="H28" s="34">
        <f t="shared" si="50"/>
        <v>0</v>
      </c>
      <c r="I28" s="34">
        <f t="shared" si="50"/>
        <v>0</v>
      </c>
      <c r="J28" s="34">
        <f t="shared" si="50"/>
        <v>0</v>
      </c>
      <c r="K28" s="34">
        <f t="shared" si="50"/>
        <v>0</v>
      </c>
      <c r="L28" s="34">
        <f t="shared" si="50"/>
        <v>0</v>
      </c>
      <c r="M28" s="34">
        <f t="shared" si="50"/>
        <v>0</v>
      </c>
      <c r="N28" s="34">
        <f t="shared" si="50"/>
        <v>0</v>
      </c>
      <c r="O28" s="34">
        <f t="shared" si="50"/>
        <v>0</v>
      </c>
      <c r="P28" s="34">
        <f t="shared" si="50"/>
        <v>0</v>
      </c>
      <c r="Q28" s="34">
        <f t="shared" si="50"/>
        <v>0</v>
      </c>
      <c r="R28" s="34">
        <f t="shared" si="50"/>
        <v>10000000</v>
      </c>
      <c r="S28" s="34">
        <f t="shared" si="50"/>
        <v>0</v>
      </c>
      <c r="T28" s="34">
        <f t="shared" si="50"/>
        <v>0</v>
      </c>
      <c r="U28" s="34">
        <f t="shared" si="50"/>
        <v>0</v>
      </c>
      <c r="V28" s="34">
        <f t="shared" si="50"/>
        <v>7293750</v>
      </c>
      <c r="W28" s="34">
        <f t="shared" si="50"/>
        <v>0</v>
      </c>
      <c r="X28" s="34">
        <f t="shared" si="50"/>
        <v>0</v>
      </c>
      <c r="Y28" s="34">
        <f t="shared" si="50"/>
        <v>0</v>
      </c>
      <c r="Z28" s="34">
        <f t="shared" ref="Z28:AC28" si="51">Z29+Z30</f>
        <v>0</v>
      </c>
      <c r="AA28" s="34">
        <f t="shared" si="51"/>
        <v>0</v>
      </c>
      <c r="AB28" s="34">
        <f t="shared" si="51"/>
        <v>0</v>
      </c>
      <c r="AC28" s="34">
        <f t="shared" si="51"/>
        <v>0</v>
      </c>
      <c r="AD28" s="34">
        <f t="shared" ref="AD28:AE28" si="52">AD29+AD30</f>
        <v>0</v>
      </c>
      <c r="AE28" s="34">
        <f t="shared" si="52"/>
        <v>0</v>
      </c>
      <c r="AF28" s="34">
        <f t="shared" ref="AF28:AK28" si="53">AF29+AF30</f>
        <v>0</v>
      </c>
      <c r="AG28" s="34">
        <f t="shared" si="53"/>
        <v>0</v>
      </c>
      <c r="AH28" s="34">
        <f t="shared" si="53"/>
        <v>0</v>
      </c>
      <c r="AI28" s="34">
        <f t="shared" si="53"/>
        <v>0</v>
      </c>
      <c r="AJ28" s="34">
        <f t="shared" si="53"/>
        <v>0</v>
      </c>
      <c r="AK28" s="34">
        <f t="shared" si="53"/>
        <v>0</v>
      </c>
      <c r="AL28" s="36">
        <f t="shared" si="12"/>
        <v>17772750</v>
      </c>
      <c r="AM28" s="36">
        <f t="shared" si="49"/>
        <v>17293750</v>
      </c>
      <c r="AN28" s="37">
        <f t="shared" si="6"/>
        <v>7.5802567593492116E-3</v>
      </c>
    </row>
    <row r="29" spans="1:40" s="48" customFormat="1" ht="11.25">
      <c r="A29" s="163" t="s">
        <v>54</v>
      </c>
      <c r="B29" s="56">
        <v>479000</v>
      </c>
      <c r="C29" s="57"/>
      <c r="D29" s="57"/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>
        <v>10000000</v>
      </c>
      <c r="S29" s="58"/>
      <c r="T29" s="58"/>
      <c r="U29" s="58"/>
      <c r="V29" s="58"/>
      <c r="W29" s="58"/>
      <c r="X29" s="58"/>
      <c r="Y29" s="58"/>
      <c r="Z29" s="58">
        <v>-10000000</v>
      </c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>
        <f t="shared" si="12"/>
        <v>479000</v>
      </c>
      <c r="AM29" s="58">
        <f t="shared" si="49"/>
        <v>0</v>
      </c>
      <c r="AN29" s="47">
        <f t="shared" si="6"/>
        <v>2.0429832117867366E-4</v>
      </c>
    </row>
    <row r="30" spans="1:40" s="48" customFormat="1" ht="11.25">
      <c r="A30" s="162" t="s">
        <v>55</v>
      </c>
      <c r="B30" s="50">
        <v>0</v>
      </c>
      <c r="C30" s="50"/>
      <c r="D30" s="50"/>
      <c r="E30" s="50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>
        <v>7293750</v>
      </c>
      <c r="W30" s="46"/>
      <c r="X30" s="46"/>
      <c r="Y30" s="46"/>
      <c r="Z30" s="46">
        <v>10000000</v>
      </c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>
        <f t="shared" si="12"/>
        <v>17293750</v>
      </c>
      <c r="AM30" s="46">
        <f t="shared" si="49"/>
        <v>17293750</v>
      </c>
      <c r="AN30" s="47">
        <f t="shared" si="6"/>
        <v>7.3759584381705382E-3</v>
      </c>
    </row>
    <row r="31" spans="1:40">
      <c r="A31" s="164" t="s">
        <v>65</v>
      </c>
      <c r="B31" s="59">
        <f>B32</f>
        <v>0</v>
      </c>
      <c r="C31" s="59">
        <f t="shared" ref="C31:L31" si="54">C32</f>
        <v>0</v>
      </c>
      <c r="D31" s="59">
        <f t="shared" si="54"/>
        <v>0</v>
      </c>
      <c r="E31" s="59">
        <f t="shared" si="54"/>
        <v>0</v>
      </c>
      <c r="F31" s="59">
        <f t="shared" si="54"/>
        <v>0</v>
      </c>
      <c r="G31" s="59">
        <f t="shared" si="54"/>
        <v>0</v>
      </c>
      <c r="H31" s="59">
        <f t="shared" si="54"/>
        <v>4200</v>
      </c>
      <c r="I31" s="59">
        <f t="shared" si="54"/>
        <v>0</v>
      </c>
      <c r="J31" s="59">
        <f t="shared" si="54"/>
        <v>250000</v>
      </c>
      <c r="K31" s="59">
        <f t="shared" si="54"/>
        <v>150000</v>
      </c>
      <c r="L31" s="59">
        <f t="shared" si="54"/>
        <v>0</v>
      </c>
      <c r="M31" s="59">
        <f>M32</f>
        <v>1070000</v>
      </c>
      <c r="N31" s="59">
        <f>N32</f>
        <v>19110</v>
      </c>
      <c r="O31" s="59">
        <f>O32</f>
        <v>106300</v>
      </c>
      <c r="P31" s="59">
        <f>P32</f>
        <v>0</v>
      </c>
      <c r="Q31" s="59">
        <f>Q32</f>
        <v>223300</v>
      </c>
      <c r="R31" s="59">
        <f t="shared" ref="R31:AK31" si="55">R32</f>
        <v>0</v>
      </c>
      <c r="S31" s="59">
        <f t="shared" si="55"/>
        <v>144000</v>
      </c>
      <c r="T31" s="59">
        <f t="shared" si="55"/>
        <v>2100</v>
      </c>
      <c r="U31" s="59">
        <f t="shared" si="55"/>
        <v>0</v>
      </c>
      <c r="V31" s="59">
        <f t="shared" si="55"/>
        <v>0</v>
      </c>
      <c r="W31" s="59">
        <f t="shared" si="55"/>
        <v>0</v>
      </c>
      <c r="X31" s="59">
        <f t="shared" si="55"/>
        <v>169973</v>
      </c>
      <c r="Y31" s="59">
        <f t="shared" si="55"/>
        <v>0</v>
      </c>
      <c r="Z31" s="59">
        <f t="shared" si="55"/>
        <v>0</v>
      </c>
      <c r="AA31" s="59">
        <f t="shared" si="55"/>
        <v>0</v>
      </c>
      <c r="AB31" s="59">
        <f t="shared" si="55"/>
        <v>0</v>
      </c>
      <c r="AC31" s="59">
        <f t="shared" si="55"/>
        <v>0</v>
      </c>
      <c r="AD31" s="59">
        <f t="shared" si="55"/>
        <v>0</v>
      </c>
      <c r="AE31" s="59">
        <f t="shared" si="55"/>
        <v>0</v>
      </c>
      <c r="AF31" s="59">
        <f t="shared" si="55"/>
        <v>2400</v>
      </c>
      <c r="AG31" s="59">
        <f t="shared" si="55"/>
        <v>0</v>
      </c>
      <c r="AH31" s="59">
        <f t="shared" si="55"/>
        <v>-36674</v>
      </c>
      <c r="AI31" s="59">
        <f t="shared" si="55"/>
        <v>0</v>
      </c>
      <c r="AJ31" s="59">
        <f t="shared" si="55"/>
        <v>0</v>
      </c>
      <c r="AK31" s="59">
        <f t="shared" si="55"/>
        <v>4200</v>
      </c>
      <c r="AL31" s="60">
        <f t="shared" si="12"/>
        <v>2108909</v>
      </c>
      <c r="AM31" s="60">
        <f t="shared" si="49"/>
        <v>2108909</v>
      </c>
      <c r="AN31" s="37">
        <f t="shared" si="6"/>
        <v>8.994709148613685E-4</v>
      </c>
    </row>
    <row r="32" spans="1:40" s="48" customFormat="1" ht="11.25">
      <c r="A32" s="161" t="s">
        <v>54</v>
      </c>
      <c r="B32" s="49">
        <v>0</v>
      </c>
      <c r="C32" s="50"/>
      <c r="D32" s="50"/>
      <c r="E32" s="50"/>
      <c r="F32" s="46"/>
      <c r="G32" s="46"/>
      <c r="H32" s="46">
        <v>4200</v>
      </c>
      <c r="I32" s="46"/>
      <c r="J32" s="46">
        <v>250000</v>
      </c>
      <c r="K32" s="46">
        <v>150000</v>
      </c>
      <c r="L32" s="46"/>
      <c r="M32" s="46">
        <v>1070000</v>
      </c>
      <c r="N32" s="46">
        <v>19110</v>
      </c>
      <c r="O32" s="46">
        <v>106300</v>
      </c>
      <c r="P32" s="46"/>
      <c r="Q32" s="46">
        <v>223300</v>
      </c>
      <c r="R32" s="46"/>
      <c r="S32" s="46">
        <v>144000</v>
      </c>
      <c r="T32" s="46">
        <v>2100</v>
      </c>
      <c r="U32" s="46"/>
      <c r="V32" s="46"/>
      <c r="W32" s="46"/>
      <c r="X32" s="46">
        <v>169973</v>
      </c>
      <c r="Y32" s="46"/>
      <c r="Z32" s="46"/>
      <c r="AA32" s="46"/>
      <c r="AB32" s="46"/>
      <c r="AC32" s="46"/>
      <c r="AD32" s="46"/>
      <c r="AE32" s="46"/>
      <c r="AF32" s="46">
        <v>2400</v>
      </c>
      <c r="AG32" s="46"/>
      <c r="AH32" s="46">
        <v>-36674</v>
      </c>
      <c r="AI32" s="46"/>
      <c r="AJ32" s="46"/>
      <c r="AK32" s="46">
        <v>4200</v>
      </c>
      <c r="AL32" s="46">
        <f t="shared" si="12"/>
        <v>2108909</v>
      </c>
      <c r="AM32" s="46">
        <f t="shared" si="49"/>
        <v>2108909</v>
      </c>
      <c r="AN32" s="47">
        <f t="shared" si="6"/>
        <v>8.994709148613685E-4</v>
      </c>
    </row>
    <row r="33" spans="1:40" ht="25.5">
      <c r="A33" s="33" t="s">
        <v>66</v>
      </c>
      <c r="B33" s="34">
        <f>B34</f>
        <v>12237066</v>
      </c>
      <c r="C33" s="34">
        <f t="shared" ref="C33:AK33" si="56">C34</f>
        <v>0</v>
      </c>
      <c r="D33" s="34">
        <f t="shared" si="56"/>
        <v>0</v>
      </c>
      <c r="E33" s="34">
        <f t="shared" si="56"/>
        <v>0</v>
      </c>
      <c r="F33" s="34">
        <f t="shared" si="56"/>
        <v>0</v>
      </c>
      <c r="G33" s="34">
        <f t="shared" si="56"/>
        <v>0</v>
      </c>
      <c r="H33" s="34">
        <f t="shared" si="56"/>
        <v>0</v>
      </c>
      <c r="I33" s="34">
        <f t="shared" si="56"/>
        <v>0</v>
      </c>
      <c r="J33" s="34">
        <f t="shared" si="56"/>
        <v>0</v>
      </c>
      <c r="K33" s="34">
        <f t="shared" si="56"/>
        <v>0</v>
      </c>
      <c r="L33" s="34">
        <f t="shared" si="56"/>
        <v>0</v>
      </c>
      <c r="M33" s="34">
        <f t="shared" si="56"/>
        <v>0</v>
      </c>
      <c r="N33" s="34">
        <f t="shared" si="56"/>
        <v>-10717251</v>
      </c>
      <c r="O33" s="34">
        <f t="shared" si="56"/>
        <v>0</v>
      </c>
      <c r="P33" s="34">
        <f t="shared" si="56"/>
        <v>0</v>
      </c>
      <c r="Q33" s="34">
        <f t="shared" si="56"/>
        <v>0</v>
      </c>
      <c r="R33" s="34">
        <f t="shared" si="56"/>
        <v>0</v>
      </c>
      <c r="S33" s="34">
        <f t="shared" si="56"/>
        <v>0</v>
      </c>
      <c r="T33" s="34">
        <f t="shared" si="56"/>
        <v>0</v>
      </c>
      <c r="U33" s="34">
        <f t="shared" si="56"/>
        <v>0</v>
      </c>
      <c r="V33" s="34">
        <f t="shared" si="56"/>
        <v>0</v>
      </c>
      <c r="W33" s="34">
        <f t="shared" si="56"/>
        <v>0</v>
      </c>
      <c r="X33" s="34">
        <f t="shared" si="56"/>
        <v>13263</v>
      </c>
      <c r="Y33" s="34">
        <f t="shared" si="56"/>
        <v>0</v>
      </c>
      <c r="Z33" s="34">
        <f t="shared" si="56"/>
        <v>273466</v>
      </c>
      <c r="AA33" s="34">
        <f t="shared" si="56"/>
        <v>0</v>
      </c>
      <c r="AB33" s="34">
        <f t="shared" si="56"/>
        <v>0</v>
      </c>
      <c r="AC33" s="34">
        <f t="shared" si="56"/>
        <v>0</v>
      </c>
      <c r="AD33" s="34">
        <f t="shared" si="56"/>
        <v>74850</v>
      </c>
      <c r="AE33" s="34">
        <f t="shared" si="56"/>
        <v>0</v>
      </c>
      <c r="AF33" s="34">
        <f t="shared" si="56"/>
        <v>0</v>
      </c>
      <c r="AG33" s="34">
        <f t="shared" si="56"/>
        <v>0</v>
      </c>
      <c r="AH33" s="34">
        <f t="shared" si="56"/>
        <v>0</v>
      </c>
      <c r="AI33" s="34">
        <f t="shared" si="56"/>
        <v>0</v>
      </c>
      <c r="AJ33" s="34">
        <f t="shared" si="56"/>
        <v>0</v>
      </c>
      <c r="AK33" s="34">
        <f t="shared" si="56"/>
        <v>0</v>
      </c>
      <c r="AL33" s="36">
        <f t="shared" si="12"/>
        <v>1881394</v>
      </c>
      <c r="AM33" s="36">
        <f t="shared" si="49"/>
        <v>-10355672</v>
      </c>
      <c r="AN33" s="37">
        <f t="shared" si="6"/>
        <v>8.0243347740214935E-4</v>
      </c>
    </row>
    <row r="34" spans="1:40" s="48" customFormat="1" ht="11.25">
      <c r="A34" s="161" t="s">
        <v>55</v>
      </c>
      <c r="B34" s="56">
        <v>12237066</v>
      </c>
      <c r="C34" s="57"/>
      <c r="D34" s="57"/>
      <c r="E34" s="57"/>
      <c r="F34" s="58"/>
      <c r="G34" s="58"/>
      <c r="H34" s="58"/>
      <c r="I34" s="58"/>
      <c r="J34" s="58"/>
      <c r="K34" s="58"/>
      <c r="L34" s="58"/>
      <c r="M34" s="58"/>
      <c r="N34" s="58">
        <v>-10717251</v>
      </c>
      <c r="O34" s="58"/>
      <c r="P34" s="58"/>
      <c r="Q34" s="58"/>
      <c r="R34" s="58"/>
      <c r="S34" s="58"/>
      <c r="T34" s="58"/>
      <c r="U34" s="58"/>
      <c r="V34" s="58"/>
      <c r="W34" s="58"/>
      <c r="X34" s="58">
        <v>13263</v>
      </c>
      <c r="Y34" s="58"/>
      <c r="Z34" s="58">
        <v>273466</v>
      </c>
      <c r="AA34" s="58"/>
      <c r="AB34" s="58"/>
      <c r="AC34" s="58"/>
      <c r="AD34" s="58">
        <v>74850</v>
      </c>
      <c r="AE34" s="58"/>
      <c r="AF34" s="58"/>
      <c r="AG34" s="58"/>
      <c r="AH34" s="58"/>
      <c r="AI34" s="58"/>
      <c r="AJ34" s="58"/>
      <c r="AK34" s="58"/>
      <c r="AL34" s="46">
        <f t="shared" si="12"/>
        <v>1881394</v>
      </c>
      <c r="AM34" s="46">
        <f t="shared" si="49"/>
        <v>-10355672</v>
      </c>
      <c r="AN34" s="47">
        <f t="shared" si="6"/>
        <v>8.0243347740214935E-4</v>
      </c>
    </row>
    <row r="35" spans="1:40" ht="25.5">
      <c r="A35" s="165" t="s">
        <v>67</v>
      </c>
      <c r="B35" s="35">
        <f>B36+B37</f>
        <v>0</v>
      </c>
      <c r="C35" s="35">
        <f t="shared" ref="C35:Y35" si="57">C36+C37</f>
        <v>0</v>
      </c>
      <c r="D35" s="35">
        <f t="shared" si="57"/>
        <v>0</v>
      </c>
      <c r="E35" s="35">
        <f t="shared" si="57"/>
        <v>0</v>
      </c>
      <c r="F35" s="35">
        <f t="shared" si="57"/>
        <v>0</v>
      </c>
      <c r="G35" s="35">
        <f t="shared" si="57"/>
        <v>0</v>
      </c>
      <c r="H35" s="35">
        <f t="shared" si="57"/>
        <v>0</v>
      </c>
      <c r="I35" s="35">
        <f t="shared" si="57"/>
        <v>0</v>
      </c>
      <c r="J35" s="35">
        <f t="shared" si="57"/>
        <v>295000</v>
      </c>
      <c r="K35" s="35">
        <f t="shared" si="57"/>
        <v>0</v>
      </c>
      <c r="L35" s="35">
        <f t="shared" si="57"/>
        <v>0</v>
      </c>
      <c r="M35" s="35">
        <f t="shared" si="57"/>
        <v>0</v>
      </c>
      <c r="N35" s="35">
        <f t="shared" si="57"/>
        <v>200000</v>
      </c>
      <c r="O35" s="35">
        <f t="shared" si="57"/>
        <v>0</v>
      </c>
      <c r="P35" s="35">
        <f t="shared" si="57"/>
        <v>0</v>
      </c>
      <c r="Q35" s="35">
        <f t="shared" si="57"/>
        <v>0</v>
      </c>
      <c r="R35" s="35">
        <f t="shared" si="57"/>
        <v>0</v>
      </c>
      <c r="S35" s="35">
        <f t="shared" si="57"/>
        <v>0</v>
      </c>
      <c r="T35" s="35">
        <f t="shared" si="57"/>
        <v>0</v>
      </c>
      <c r="U35" s="35">
        <f t="shared" si="57"/>
        <v>154000</v>
      </c>
      <c r="V35" s="35">
        <f t="shared" si="57"/>
        <v>0</v>
      </c>
      <c r="W35" s="35">
        <f t="shared" si="57"/>
        <v>0</v>
      </c>
      <c r="X35" s="35">
        <f t="shared" si="57"/>
        <v>0</v>
      </c>
      <c r="Y35" s="35">
        <f t="shared" si="57"/>
        <v>22224</v>
      </c>
      <c r="Z35" s="35">
        <f t="shared" ref="Z35:AC35" si="58">Z36+Z37</f>
        <v>289260</v>
      </c>
      <c r="AA35" s="35">
        <f t="shared" si="58"/>
        <v>0</v>
      </c>
      <c r="AB35" s="35">
        <f t="shared" si="58"/>
        <v>0</v>
      </c>
      <c r="AC35" s="35">
        <f t="shared" si="58"/>
        <v>0</v>
      </c>
      <c r="AD35" s="35">
        <f t="shared" ref="AD35:AE35" si="59">AD36+AD37</f>
        <v>0</v>
      </c>
      <c r="AE35" s="35">
        <f t="shared" si="59"/>
        <v>0</v>
      </c>
      <c r="AF35" s="35">
        <f t="shared" ref="AF35:AK35" si="60">AF36+AF37</f>
        <v>0</v>
      </c>
      <c r="AG35" s="35">
        <f t="shared" si="60"/>
        <v>0</v>
      </c>
      <c r="AH35" s="35">
        <f t="shared" si="60"/>
        <v>219500</v>
      </c>
      <c r="AI35" s="35">
        <f t="shared" si="60"/>
        <v>0</v>
      </c>
      <c r="AJ35" s="35">
        <f t="shared" si="60"/>
        <v>0</v>
      </c>
      <c r="AK35" s="35">
        <f t="shared" si="60"/>
        <v>0</v>
      </c>
      <c r="AL35" s="36">
        <f t="shared" si="12"/>
        <v>1179984</v>
      </c>
      <c r="AM35" s="36">
        <f t="shared" si="49"/>
        <v>1179984</v>
      </c>
      <c r="AN35" s="37">
        <f t="shared" si="6"/>
        <v>5.0327505264654714E-4</v>
      </c>
    </row>
    <row r="36" spans="1:40" s="48" customFormat="1" ht="11.25">
      <c r="A36" s="166" t="s">
        <v>54</v>
      </c>
      <c r="B36" s="50">
        <v>0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>
        <v>54000</v>
      </c>
      <c r="V36" s="50"/>
      <c r="W36" s="50"/>
      <c r="X36" s="50"/>
      <c r="Y36" s="50">
        <v>22224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46">
        <f t="shared" si="12"/>
        <v>76224</v>
      </c>
      <c r="AM36" s="46">
        <f t="shared" si="49"/>
        <v>76224</v>
      </c>
      <c r="AN36" s="47">
        <f t="shared" si="6"/>
        <v>3.2510303201509857E-5</v>
      </c>
    </row>
    <row r="37" spans="1:40" s="48" customFormat="1" ht="11.25">
      <c r="A37" s="166" t="s">
        <v>55</v>
      </c>
      <c r="B37" s="50">
        <v>0</v>
      </c>
      <c r="C37" s="50"/>
      <c r="D37" s="50"/>
      <c r="E37" s="50"/>
      <c r="F37" s="46"/>
      <c r="G37" s="46"/>
      <c r="H37" s="46"/>
      <c r="I37" s="46"/>
      <c r="J37" s="46">
        <v>295000</v>
      </c>
      <c r="K37" s="46"/>
      <c r="L37" s="46"/>
      <c r="M37" s="46"/>
      <c r="N37" s="46">
        <v>200000</v>
      </c>
      <c r="O37" s="46"/>
      <c r="P37" s="46"/>
      <c r="Q37" s="46"/>
      <c r="R37" s="46"/>
      <c r="S37" s="46"/>
      <c r="T37" s="46"/>
      <c r="U37" s="46">
        <v>100000</v>
      </c>
      <c r="V37" s="46"/>
      <c r="W37" s="46"/>
      <c r="X37" s="46"/>
      <c r="Y37" s="46"/>
      <c r="Z37" s="46">
        <v>289260</v>
      </c>
      <c r="AA37" s="46"/>
      <c r="AB37" s="46"/>
      <c r="AC37" s="46"/>
      <c r="AD37" s="46"/>
      <c r="AE37" s="46"/>
      <c r="AF37" s="46"/>
      <c r="AG37" s="46"/>
      <c r="AH37" s="46">
        <v>219500</v>
      </c>
      <c r="AI37" s="46"/>
      <c r="AJ37" s="46"/>
      <c r="AK37" s="46"/>
      <c r="AL37" s="46">
        <f t="shared" si="12"/>
        <v>1103760</v>
      </c>
      <c r="AM37" s="46">
        <f t="shared" si="49"/>
        <v>1103760</v>
      </c>
      <c r="AN37" s="47">
        <f t="shared" si="6"/>
        <v>4.7076474944503726E-4</v>
      </c>
    </row>
    <row r="38" spans="1:40" ht="25.5">
      <c r="A38" s="61" t="s">
        <v>68</v>
      </c>
      <c r="B38" s="62">
        <f>B39+B40</f>
        <v>259565000</v>
      </c>
      <c r="C38" s="62">
        <f t="shared" ref="C38:J38" si="61">C39+C40</f>
        <v>0</v>
      </c>
      <c r="D38" s="62">
        <f t="shared" si="61"/>
        <v>0</v>
      </c>
      <c r="E38" s="62">
        <f t="shared" si="61"/>
        <v>-66079000</v>
      </c>
      <c r="F38" s="62">
        <f t="shared" si="61"/>
        <v>0</v>
      </c>
      <c r="G38" s="62">
        <f t="shared" si="61"/>
        <v>0</v>
      </c>
      <c r="H38" s="62">
        <f t="shared" si="61"/>
        <v>0</v>
      </c>
      <c r="I38" s="62">
        <f t="shared" si="61"/>
        <v>0</v>
      </c>
      <c r="J38" s="62">
        <f t="shared" si="61"/>
        <v>0</v>
      </c>
      <c r="K38" s="62">
        <f>K39+K40</f>
        <v>0</v>
      </c>
      <c r="L38" s="62">
        <f t="shared" ref="L38:N38" si="62">L39+L40</f>
        <v>0</v>
      </c>
      <c r="M38" s="62">
        <f t="shared" si="62"/>
        <v>0</v>
      </c>
      <c r="N38" s="62">
        <f t="shared" si="62"/>
        <v>47791000</v>
      </c>
      <c r="O38" s="62">
        <f>O39+O40</f>
        <v>0</v>
      </c>
      <c r="P38" s="62">
        <f t="shared" ref="P38:V38" si="63">P39+P40</f>
        <v>0</v>
      </c>
      <c r="Q38" s="62">
        <f t="shared" si="63"/>
        <v>0</v>
      </c>
      <c r="R38" s="62">
        <f t="shared" si="63"/>
        <v>0</v>
      </c>
      <c r="S38" s="62">
        <f t="shared" si="63"/>
        <v>0</v>
      </c>
      <c r="T38" s="62">
        <f t="shared" si="63"/>
        <v>0</v>
      </c>
      <c r="U38" s="62">
        <f t="shared" si="63"/>
        <v>0</v>
      </c>
      <c r="V38" s="62">
        <f t="shared" si="63"/>
        <v>0</v>
      </c>
      <c r="W38" s="62">
        <f>W39+W40</f>
        <v>0</v>
      </c>
      <c r="X38" s="62">
        <f t="shared" ref="X38:Y38" si="64">X39+X40</f>
        <v>454350</v>
      </c>
      <c r="Y38" s="62">
        <f t="shared" si="64"/>
        <v>0</v>
      </c>
      <c r="Z38" s="62">
        <f t="shared" ref="Z38:AC38" si="65">Z39+Z40</f>
        <v>351451</v>
      </c>
      <c r="AA38" s="62">
        <f t="shared" si="65"/>
        <v>0</v>
      </c>
      <c r="AB38" s="62">
        <f t="shared" si="65"/>
        <v>0</v>
      </c>
      <c r="AC38" s="62">
        <f t="shared" si="65"/>
        <v>0</v>
      </c>
      <c r="AD38" s="62">
        <f t="shared" ref="AD38:AE38" si="66">AD39+AD40</f>
        <v>-102000</v>
      </c>
      <c r="AE38" s="62">
        <f t="shared" si="66"/>
        <v>0</v>
      </c>
      <c r="AF38" s="62">
        <f t="shared" ref="AF38:AK38" si="67">AF39+AF40</f>
        <v>0</v>
      </c>
      <c r="AG38" s="62">
        <f t="shared" si="67"/>
        <v>0</v>
      </c>
      <c r="AH38" s="62">
        <f t="shared" si="67"/>
        <v>-51768518</v>
      </c>
      <c r="AI38" s="62">
        <f t="shared" si="67"/>
        <v>0</v>
      </c>
      <c r="AJ38" s="62">
        <f t="shared" si="67"/>
        <v>-18060832</v>
      </c>
      <c r="AK38" s="62">
        <f t="shared" si="67"/>
        <v>0</v>
      </c>
      <c r="AL38" s="63">
        <f t="shared" si="12"/>
        <v>172151451</v>
      </c>
      <c r="AM38" s="63">
        <f t="shared" si="49"/>
        <v>-87413549</v>
      </c>
      <c r="AN38" s="64">
        <f t="shared" si="6"/>
        <v>7.3424326571550527E-2</v>
      </c>
    </row>
    <row r="39" spans="1:40" s="67" customFormat="1" ht="11.25">
      <c r="A39" s="162" t="s">
        <v>54</v>
      </c>
      <c r="B39" s="65">
        <f>B46+B51+B42+B44+B54+B49</f>
        <v>147383000</v>
      </c>
      <c r="C39" s="65">
        <f t="shared" ref="C39:AE39" si="68">C46+C51+C42+C44+C54+C49</f>
        <v>0</v>
      </c>
      <c r="D39" s="65">
        <f t="shared" si="68"/>
        <v>0</v>
      </c>
      <c r="E39" s="65">
        <f t="shared" si="68"/>
        <v>-66</v>
      </c>
      <c r="F39" s="65">
        <f t="shared" si="68"/>
        <v>0</v>
      </c>
      <c r="G39" s="65">
        <f t="shared" si="68"/>
        <v>0</v>
      </c>
      <c r="H39" s="65">
        <f t="shared" si="68"/>
        <v>-1243497</v>
      </c>
      <c r="I39" s="65">
        <f t="shared" si="68"/>
        <v>0</v>
      </c>
      <c r="J39" s="65">
        <f t="shared" si="68"/>
        <v>-5400</v>
      </c>
      <c r="K39" s="65">
        <f t="shared" si="68"/>
        <v>0</v>
      </c>
      <c r="L39" s="65">
        <f t="shared" si="68"/>
        <v>0</v>
      </c>
      <c r="M39" s="65">
        <f t="shared" si="68"/>
        <v>0</v>
      </c>
      <c r="N39" s="65">
        <f t="shared" si="68"/>
        <v>490370</v>
      </c>
      <c r="O39" s="65">
        <f t="shared" si="68"/>
        <v>0</v>
      </c>
      <c r="P39" s="65">
        <f t="shared" si="68"/>
        <v>0</v>
      </c>
      <c r="Q39" s="65">
        <f t="shared" si="68"/>
        <v>0</v>
      </c>
      <c r="R39" s="65">
        <f t="shared" si="68"/>
        <v>-20750</v>
      </c>
      <c r="S39" s="65">
        <f t="shared" si="68"/>
        <v>0</v>
      </c>
      <c r="T39" s="65">
        <f t="shared" si="68"/>
        <v>0</v>
      </c>
      <c r="U39" s="65">
        <f t="shared" si="68"/>
        <v>0</v>
      </c>
      <c r="V39" s="65">
        <f t="shared" si="68"/>
        <v>0</v>
      </c>
      <c r="W39" s="65">
        <f t="shared" si="68"/>
        <v>0</v>
      </c>
      <c r="X39" s="65">
        <f t="shared" si="68"/>
        <v>1453066</v>
      </c>
      <c r="Y39" s="65">
        <f t="shared" si="68"/>
        <v>0</v>
      </c>
      <c r="Z39" s="65">
        <f t="shared" si="68"/>
        <v>378851</v>
      </c>
      <c r="AA39" s="65">
        <f t="shared" si="68"/>
        <v>0</v>
      </c>
      <c r="AB39" s="65">
        <f t="shared" si="68"/>
        <v>0</v>
      </c>
      <c r="AC39" s="65">
        <f t="shared" si="68"/>
        <v>0</v>
      </c>
      <c r="AD39" s="65">
        <f t="shared" si="68"/>
        <v>-36472</v>
      </c>
      <c r="AE39" s="65">
        <f t="shared" si="68"/>
        <v>0</v>
      </c>
      <c r="AF39" s="65">
        <f t="shared" ref="AF39:AK39" si="69">AF46+AF51+AF42+AF44+AF54+AF49</f>
        <v>34000</v>
      </c>
      <c r="AG39" s="65">
        <f t="shared" si="69"/>
        <v>0</v>
      </c>
      <c r="AH39" s="65">
        <f t="shared" si="69"/>
        <v>-23403768</v>
      </c>
      <c r="AI39" s="65">
        <f t="shared" si="69"/>
        <v>0</v>
      </c>
      <c r="AJ39" s="65">
        <f t="shared" si="69"/>
        <v>-1631832</v>
      </c>
      <c r="AK39" s="65">
        <f t="shared" si="69"/>
        <v>0</v>
      </c>
      <c r="AL39" s="66">
        <f t="shared" si="12"/>
        <v>123397502</v>
      </c>
      <c r="AM39" s="66">
        <f t="shared" si="49"/>
        <v>-23985498</v>
      </c>
      <c r="AN39" s="55">
        <f t="shared" si="6"/>
        <v>5.2630276610108613E-2</v>
      </c>
    </row>
    <row r="40" spans="1:40" s="67" customFormat="1" ht="11.25">
      <c r="A40" s="162" t="s">
        <v>55</v>
      </c>
      <c r="B40" s="65">
        <f>B47+B52</f>
        <v>112182000</v>
      </c>
      <c r="C40" s="65">
        <f t="shared" ref="C40:Y40" si="70">C47+C52</f>
        <v>0</v>
      </c>
      <c r="D40" s="65">
        <f t="shared" si="70"/>
        <v>0</v>
      </c>
      <c r="E40" s="65">
        <f t="shared" si="70"/>
        <v>-66078934</v>
      </c>
      <c r="F40" s="65">
        <f t="shared" si="70"/>
        <v>0</v>
      </c>
      <c r="G40" s="65">
        <f t="shared" si="70"/>
        <v>0</v>
      </c>
      <c r="H40" s="65">
        <f t="shared" si="70"/>
        <v>1243497</v>
      </c>
      <c r="I40" s="65">
        <f t="shared" si="70"/>
        <v>0</v>
      </c>
      <c r="J40" s="65">
        <f t="shared" si="70"/>
        <v>5400</v>
      </c>
      <c r="K40" s="65">
        <f t="shared" si="70"/>
        <v>0</v>
      </c>
      <c r="L40" s="65">
        <f t="shared" si="70"/>
        <v>0</v>
      </c>
      <c r="M40" s="65">
        <f t="shared" si="70"/>
        <v>0</v>
      </c>
      <c r="N40" s="65">
        <f t="shared" si="70"/>
        <v>47300630</v>
      </c>
      <c r="O40" s="65">
        <f t="shared" si="70"/>
        <v>0</v>
      </c>
      <c r="P40" s="65">
        <f t="shared" si="70"/>
        <v>0</v>
      </c>
      <c r="Q40" s="65">
        <f t="shared" si="70"/>
        <v>0</v>
      </c>
      <c r="R40" s="65">
        <f t="shared" si="70"/>
        <v>20750</v>
      </c>
      <c r="S40" s="65">
        <f t="shared" si="70"/>
        <v>0</v>
      </c>
      <c r="T40" s="65">
        <f t="shared" si="70"/>
        <v>0</v>
      </c>
      <c r="U40" s="65">
        <f t="shared" si="70"/>
        <v>0</v>
      </c>
      <c r="V40" s="65">
        <f t="shared" si="70"/>
        <v>0</v>
      </c>
      <c r="W40" s="65">
        <f t="shared" si="70"/>
        <v>0</v>
      </c>
      <c r="X40" s="65">
        <f t="shared" si="70"/>
        <v>-998716</v>
      </c>
      <c r="Y40" s="65">
        <f t="shared" si="70"/>
        <v>0</v>
      </c>
      <c r="Z40" s="65">
        <f t="shared" ref="Z40:AC40" si="71">Z47+Z52</f>
        <v>-27400</v>
      </c>
      <c r="AA40" s="65">
        <f t="shared" si="71"/>
        <v>0</v>
      </c>
      <c r="AB40" s="65">
        <f t="shared" si="71"/>
        <v>0</v>
      </c>
      <c r="AC40" s="65">
        <f t="shared" si="71"/>
        <v>0</v>
      </c>
      <c r="AD40" s="65">
        <f t="shared" ref="AD40:AE40" si="72">AD47+AD52</f>
        <v>-65528</v>
      </c>
      <c r="AE40" s="65">
        <f t="shared" si="72"/>
        <v>0</v>
      </c>
      <c r="AF40" s="65">
        <f t="shared" ref="AF40:AK40" si="73">AF47+AF52</f>
        <v>-34000</v>
      </c>
      <c r="AG40" s="65">
        <f t="shared" si="73"/>
        <v>0</v>
      </c>
      <c r="AH40" s="65">
        <f t="shared" si="73"/>
        <v>-28364750</v>
      </c>
      <c r="AI40" s="65">
        <f t="shared" si="73"/>
        <v>0</v>
      </c>
      <c r="AJ40" s="65">
        <f t="shared" si="73"/>
        <v>-16429000</v>
      </c>
      <c r="AK40" s="65">
        <f t="shared" si="73"/>
        <v>0</v>
      </c>
      <c r="AL40" s="66">
        <f t="shared" si="12"/>
        <v>48753949</v>
      </c>
      <c r="AM40" s="66">
        <f t="shared" si="49"/>
        <v>-63428051</v>
      </c>
      <c r="AN40" s="55">
        <f t="shared" si="6"/>
        <v>2.0794049961441911E-2</v>
      </c>
    </row>
    <row r="41" spans="1:40" s="67" customFormat="1">
      <c r="A41" s="167" t="s">
        <v>69</v>
      </c>
      <c r="B41" s="68">
        <f t="shared" ref="B41:W41" si="74">B42</f>
        <v>0</v>
      </c>
      <c r="C41" s="68">
        <f t="shared" si="74"/>
        <v>0</v>
      </c>
      <c r="D41" s="68">
        <f t="shared" si="74"/>
        <v>0</v>
      </c>
      <c r="E41" s="68">
        <f t="shared" si="74"/>
        <v>0</v>
      </c>
      <c r="F41" s="68">
        <f t="shared" si="74"/>
        <v>0</v>
      </c>
      <c r="G41" s="68">
        <f t="shared" si="74"/>
        <v>0</v>
      </c>
      <c r="H41" s="68">
        <f t="shared" si="74"/>
        <v>0</v>
      </c>
      <c r="I41" s="68">
        <f t="shared" si="74"/>
        <v>0</v>
      </c>
      <c r="J41" s="68">
        <f t="shared" si="74"/>
        <v>0</v>
      </c>
      <c r="K41" s="68">
        <f t="shared" si="74"/>
        <v>0</v>
      </c>
      <c r="L41" s="68">
        <f t="shared" si="74"/>
        <v>0</v>
      </c>
      <c r="M41" s="68">
        <f t="shared" si="74"/>
        <v>0</v>
      </c>
      <c r="N41" s="68">
        <f t="shared" si="74"/>
        <v>0</v>
      </c>
      <c r="O41" s="68">
        <f t="shared" si="74"/>
        <v>0</v>
      </c>
      <c r="P41" s="68">
        <f t="shared" si="74"/>
        <v>0</v>
      </c>
      <c r="Q41" s="68">
        <f t="shared" si="74"/>
        <v>0</v>
      </c>
      <c r="R41" s="68">
        <f t="shared" si="74"/>
        <v>0</v>
      </c>
      <c r="S41" s="68">
        <f t="shared" si="74"/>
        <v>0</v>
      </c>
      <c r="T41" s="68">
        <f t="shared" si="74"/>
        <v>0</v>
      </c>
      <c r="U41" s="68">
        <f t="shared" si="74"/>
        <v>0</v>
      </c>
      <c r="V41" s="68">
        <f t="shared" si="74"/>
        <v>0</v>
      </c>
      <c r="W41" s="68">
        <f t="shared" si="74"/>
        <v>0</v>
      </c>
      <c r="X41" s="68">
        <f>X42</f>
        <v>367199</v>
      </c>
      <c r="Y41" s="68">
        <f>Y42</f>
        <v>0</v>
      </c>
      <c r="Z41" s="68">
        <f t="shared" ref="Z41:AK41" si="75">Z42</f>
        <v>0</v>
      </c>
      <c r="AA41" s="68">
        <f t="shared" si="75"/>
        <v>0</v>
      </c>
      <c r="AB41" s="68">
        <f t="shared" si="75"/>
        <v>0</v>
      </c>
      <c r="AC41" s="68">
        <f t="shared" si="75"/>
        <v>0</v>
      </c>
      <c r="AD41" s="68">
        <f t="shared" si="75"/>
        <v>-86700</v>
      </c>
      <c r="AE41" s="68">
        <f t="shared" si="75"/>
        <v>0</v>
      </c>
      <c r="AF41" s="68">
        <f t="shared" si="75"/>
        <v>0</v>
      </c>
      <c r="AG41" s="68">
        <f t="shared" si="75"/>
        <v>0</v>
      </c>
      <c r="AH41" s="68">
        <f t="shared" si="75"/>
        <v>0</v>
      </c>
      <c r="AI41" s="68">
        <f t="shared" si="75"/>
        <v>0</v>
      </c>
      <c r="AJ41" s="68">
        <f t="shared" si="75"/>
        <v>0</v>
      </c>
      <c r="AK41" s="68">
        <f t="shared" si="75"/>
        <v>0</v>
      </c>
      <c r="AL41" s="36">
        <f t="shared" si="12"/>
        <v>280499</v>
      </c>
      <c r="AM41" s="36">
        <f t="shared" si="49"/>
        <v>280499</v>
      </c>
      <c r="AN41" s="37">
        <f t="shared" si="6"/>
        <v>1.1963564674800999E-4</v>
      </c>
    </row>
    <row r="42" spans="1:40" s="67" customFormat="1" ht="11.25">
      <c r="A42" s="162" t="s">
        <v>54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>
        <v>367199</v>
      </c>
      <c r="Y42" s="45"/>
      <c r="Z42" s="45"/>
      <c r="AA42" s="45"/>
      <c r="AB42" s="45"/>
      <c r="AC42" s="45"/>
      <c r="AD42" s="45">
        <v>-86700</v>
      </c>
      <c r="AE42" s="45"/>
      <c r="AF42" s="45"/>
      <c r="AG42" s="45"/>
      <c r="AH42" s="45"/>
      <c r="AI42" s="45"/>
      <c r="AJ42" s="45"/>
      <c r="AK42" s="45"/>
      <c r="AL42" s="46">
        <f t="shared" si="12"/>
        <v>280499</v>
      </c>
      <c r="AM42" s="46">
        <f t="shared" si="49"/>
        <v>280499</v>
      </c>
      <c r="AN42" s="47">
        <f t="shared" si="6"/>
        <v>1.1963564674800999E-4</v>
      </c>
    </row>
    <row r="43" spans="1:40" s="71" customFormat="1">
      <c r="A43" s="33" t="s">
        <v>70</v>
      </c>
      <c r="B43" s="69">
        <f>B44</f>
        <v>0</v>
      </c>
      <c r="C43" s="69">
        <f t="shared" ref="C43:AK43" si="76">C44</f>
        <v>0</v>
      </c>
      <c r="D43" s="69">
        <f t="shared" si="76"/>
        <v>0</v>
      </c>
      <c r="E43" s="69">
        <f t="shared" si="76"/>
        <v>0</v>
      </c>
      <c r="F43" s="69">
        <f t="shared" si="76"/>
        <v>0</v>
      </c>
      <c r="G43" s="69">
        <f t="shared" si="76"/>
        <v>0</v>
      </c>
      <c r="H43" s="69">
        <f t="shared" si="76"/>
        <v>0</v>
      </c>
      <c r="I43" s="69">
        <f t="shared" si="76"/>
        <v>0</v>
      </c>
      <c r="J43" s="69">
        <f t="shared" si="76"/>
        <v>0</v>
      </c>
      <c r="K43" s="69">
        <f t="shared" si="76"/>
        <v>0</v>
      </c>
      <c r="L43" s="69">
        <f t="shared" si="76"/>
        <v>0</v>
      </c>
      <c r="M43" s="69">
        <f t="shared" si="76"/>
        <v>0</v>
      </c>
      <c r="N43" s="69">
        <f t="shared" si="76"/>
        <v>0</v>
      </c>
      <c r="O43" s="69">
        <f t="shared" si="76"/>
        <v>0</v>
      </c>
      <c r="P43" s="69">
        <f t="shared" si="76"/>
        <v>0</v>
      </c>
      <c r="Q43" s="69">
        <f t="shared" si="76"/>
        <v>0</v>
      </c>
      <c r="R43" s="69">
        <f t="shared" si="76"/>
        <v>0</v>
      </c>
      <c r="S43" s="69">
        <f t="shared" si="76"/>
        <v>0</v>
      </c>
      <c r="T43" s="69">
        <f t="shared" si="76"/>
        <v>0</v>
      </c>
      <c r="U43" s="69">
        <f t="shared" si="76"/>
        <v>0</v>
      </c>
      <c r="V43" s="69">
        <f t="shared" si="76"/>
        <v>0</v>
      </c>
      <c r="W43" s="69">
        <f t="shared" si="76"/>
        <v>0</v>
      </c>
      <c r="X43" s="69">
        <f t="shared" si="76"/>
        <v>22350</v>
      </c>
      <c r="Y43" s="69">
        <f t="shared" si="76"/>
        <v>0</v>
      </c>
      <c r="Z43" s="69">
        <f t="shared" si="76"/>
        <v>0</v>
      </c>
      <c r="AA43" s="69">
        <f t="shared" si="76"/>
        <v>0</v>
      </c>
      <c r="AB43" s="69">
        <f t="shared" si="76"/>
        <v>0</v>
      </c>
      <c r="AC43" s="69">
        <f t="shared" si="76"/>
        <v>0</v>
      </c>
      <c r="AD43" s="69">
        <f t="shared" si="76"/>
        <v>0</v>
      </c>
      <c r="AE43" s="69">
        <f t="shared" si="76"/>
        <v>0</v>
      </c>
      <c r="AF43" s="69">
        <f t="shared" si="76"/>
        <v>0</v>
      </c>
      <c r="AG43" s="69">
        <f t="shared" si="76"/>
        <v>0</v>
      </c>
      <c r="AH43" s="69">
        <f t="shared" si="76"/>
        <v>0</v>
      </c>
      <c r="AI43" s="69">
        <f t="shared" si="76"/>
        <v>0</v>
      </c>
      <c r="AJ43" s="69">
        <f t="shared" si="76"/>
        <v>0</v>
      </c>
      <c r="AK43" s="69">
        <f t="shared" si="76"/>
        <v>0</v>
      </c>
      <c r="AL43" s="70">
        <f t="shared" si="12"/>
        <v>22350</v>
      </c>
      <c r="AM43" s="70">
        <f t="shared" si="49"/>
        <v>22350</v>
      </c>
      <c r="AN43" s="81">
        <f t="shared" si="6"/>
        <v>9.532499954787801E-6</v>
      </c>
    </row>
    <row r="44" spans="1:40" s="67" customFormat="1" ht="11.25">
      <c r="A44" s="162" t="s">
        <v>54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>
        <v>22350</v>
      </c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72">
        <f t="shared" si="12"/>
        <v>22350</v>
      </c>
      <c r="AM44" s="72">
        <f t="shared" si="49"/>
        <v>22350</v>
      </c>
      <c r="AN44" s="157">
        <f t="shared" si="6"/>
        <v>9.532499954787801E-6</v>
      </c>
    </row>
    <row r="45" spans="1:40" s="73" customFormat="1">
      <c r="A45" s="168" t="s">
        <v>132</v>
      </c>
      <c r="B45" s="35">
        <f>B46+B47</f>
        <v>80916000</v>
      </c>
      <c r="C45" s="35">
        <f t="shared" ref="C45:O45" si="77">C46+C47</f>
        <v>0</v>
      </c>
      <c r="D45" s="35">
        <f t="shared" si="77"/>
        <v>0</v>
      </c>
      <c r="E45" s="35">
        <f t="shared" si="77"/>
        <v>0</v>
      </c>
      <c r="F45" s="35">
        <f t="shared" si="77"/>
        <v>0</v>
      </c>
      <c r="G45" s="35">
        <f t="shared" si="77"/>
        <v>0</v>
      </c>
      <c r="H45" s="35">
        <f t="shared" si="77"/>
        <v>0</v>
      </c>
      <c r="I45" s="35">
        <f t="shared" si="77"/>
        <v>0</v>
      </c>
      <c r="J45" s="35">
        <f t="shared" si="77"/>
        <v>0</v>
      </c>
      <c r="K45" s="35">
        <f t="shared" si="77"/>
        <v>0</v>
      </c>
      <c r="L45" s="35">
        <f t="shared" si="77"/>
        <v>0</v>
      </c>
      <c r="M45" s="35">
        <f t="shared" si="77"/>
        <v>0</v>
      </c>
      <c r="N45" s="35">
        <f t="shared" si="77"/>
        <v>0</v>
      </c>
      <c r="O45" s="35">
        <f t="shared" si="77"/>
        <v>0</v>
      </c>
      <c r="P45" s="35">
        <f>P46+P47</f>
        <v>0</v>
      </c>
      <c r="Q45" s="35">
        <f>Q46+Q47</f>
        <v>0</v>
      </c>
      <c r="R45" s="35">
        <f t="shared" ref="R45:Y45" si="78">R46+R47</f>
        <v>0</v>
      </c>
      <c r="S45" s="35">
        <f t="shared" si="78"/>
        <v>0</v>
      </c>
      <c r="T45" s="35">
        <f t="shared" si="78"/>
        <v>0</v>
      </c>
      <c r="U45" s="35">
        <f t="shared" si="78"/>
        <v>0</v>
      </c>
      <c r="V45" s="35">
        <f t="shared" si="78"/>
        <v>0</v>
      </c>
      <c r="W45" s="35">
        <f t="shared" si="78"/>
        <v>0</v>
      </c>
      <c r="X45" s="35">
        <f t="shared" si="78"/>
        <v>0</v>
      </c>
      <c r="Y45" s="35">
        <f t="shared" si="78"/>
        <v>0</v>
      </c>
      <c r="Z45" s="35">
        <f t="shared" ref="Z45:AC45" si="79">Z46+Z47</f>
        <v>351451</v>
      </c>
      <c r="AA45" s="35">
        <f t="shared" si="79"/>
        <v>-19081</v>
      </c>
      <c r="AB45" s="35">
        <f t="shared" si="79"/>
        <v>0</v>
      </c>
      <c r="AC45" s="35">
        <f t="shared" si="79"/>
        <v>0</v>
      </c>
      <c r="AD45" s="35">
        <f t="shared" ref="AD45:AE45" si="80">AD46+AD47</f>
        <v>0</v>
      </c>
      <c r="AE45" s="35">
        <f t="shared" si="80"/>
        <v>0</v>
      </c>
      <c r="AF45" s="35">
        <f t="shared" ref="AF45:AK45" si="81">AF46+AF47</f>
        <v>0</v>
      </c>
      <c r="AG45" s="35">
        <f t="shared" si="81"/>
        <v>0</v>
      </c>
      <c r="AH45" s="35">
        <f t="shared" si="81"/>
        <v>0</v>
      </c>
      <c r="AI45" s="35">
        <f t="shared" si="81"/>
        <v>0</v>
      </c>
      <c r="AJ45" s="35">
        <f t="shared" si="81"/>
        <v>0</v>
      </c>
      <c r="AK45" s="35">
        <f t="shared" si="81"/>
        <v>0</v>
      </c>
      <c r="AL45" s="36">
        <f t="shared" si="12"/>
        <v>81248370</v>
      </c>
      <c r="AM45" s="36">
        <f t="shared" si="49"/>
        <v>332370</v>
      </c>
      <c r="AN45" s="37">
        <f t="shared" si="6"/>
        <v>3.4653247577252015E-2</v>
      </c>
    </row>
    <row r="46" spans="1:40" s="67" customFormat="1" ht="11.25">
      <c r="A46" s="162" t="s">
        <v>54</v>
      </c>
      <c r="B46" s="50">
        <v>78205000</v>
      </c>
      <c r="C46" s="50"/>
      <c r="D46" s="50"/>
      <c r="E46" s="50">
        <v>-66</v>
      </c>
      <c r="F46" s="46"/>
      <c r="G46" s="46"/>
      <c r="H46" s="46">
        <v>-1243497</v>
      </c>
      <c r="I46" s="46"/>
      <c r="J46" s="46">
        <v>-5400</v>
      </c>
      <c r="K46" s="46"/>
      <c r="L46" s="46"/>
      <c r="M46" s="46"/>
      <c r="N46" s="46">
        <v>490370</v>
      </c>
      <c r="O46" s="46"/>
      <c r="P46" s="46"/>
      <c r="Q46" s="46"/>
      <c r="R46" s="46"/>
      <c r="S46" s="46"/>
      <c r="T46" s="46"/>
      <c r="U46" s="46"/>
      <c r="V46" s="46"/>
      <c r="W46" s="46"/>
      <c r="X46" s="46">
        <v>998716</v>
      </c>
      <c r="Y46" s="46"/>
      <c r="Z46" s="46">
        <v>378851</v>
      </c>
      <c r="AA46" s="46">
        <v>-19081</v>
      </c>
      <c r="AB46" s="46"/>
      <c r="AC46" s="46"/>
      <c r="AD46" s="46">
        <v>65528</v>
      </c>
      <c r="AE46" s="46"/>
      <c r="AF46" s="46">
        <v>34000</v>
      </c>
      <c r="AG46" s="46"/>
      <c r="AH46" s="46"/>
      <c r="AI46" s="46"/>
      <c r="AJ46" s="46"/>
      <c r="AK46" s="46"/>
      <c r="AL46" s="46">
        <f t="shared" si="12"/>
        <v>78904421</v>
      </c>
      <c r="AM46" s="46">
        <f t="shared" si="49"/>
        <v>699421</v>
      </c>
      <c r="AN46" s="47">
        <f t="shared" si="6"/>
        <v>3.3653529736691612E-2</v>
      </c>
    </row>
    <row r="47" spans="1:40" s="67" customFormat="1" ht="11.25">
      <c r="A47" s="162" t="s">
        <v>55</v>
      </c>
      <c r="B47" s="50">
        <v>2711000</v>
      </c>
      <c r="C47" s="50"/>
      <c r="D47" s="50"/>
      <c r="E47" s="50">
        <v>66</v>
      </c>
      <c r="F47" s="46"/>
      <c r="G47" s="46"/>
      <c r="H47" s="46">
        <v>1243497</v>
      </c>
      <c r="I47" s="46"/>
      <c r="J47" s="46">
        <v>5400</v>
      </c>
      <c r="K47" s="46"/>
      <c r="L47" s="46"/>
      <c r="M47" s="46"/>
      <c r="N47" s="46">
        <v>-490370</v>
      </c>
      <c r="O47" s="46"/>
      <c r="P47" s="46"/>
      <c r="Q47" s="46"/>
      <c r="R47" s="46"/>
      <c r="S47" s="46"/>
      <c r="T47" s="46"/>
      <c r="U47" s="46"/>
      <c r="V47" s="46"/>
      <c r="W47" s="46"/>
      <c r="X47" s="46">
        <v>-998716</v>
      </c>
      <c r="Y47" s="46"/>
      <c r="Z47" s="46">
        <v>-27400</v>
      </c>
      <c r="AA47" s="46"/>
      <c r="AB47" s="46"/>
      <c r="AC47" s="46"/>
      <c r="AD47" s="46">
        <v>-65528</v>
      </c>
      <c r="AE47" s="46"/>
      <c r="AF47" s="46">
        <v>-34000</v>
      </c>
      <c r="AG47" s="46"/>
      <c r="AH47" s="46"/>
      <c r="AI47" s="46"/>
      <c r="AJ47" s="46"/>
      <c r="AK47" s="46"/>
      <c r="AL47" s="46">
        <f t="shared" si="12"/>
        <v>2343949</v>
      </c>
      <c r="AM47" s="46">
        <f t="shared" si="49"/>
        <v>-367051</v>
      </c>
      <c r="AN47" s="47">
        <f t="shared" si="6"/>
        <v>9.9971784056039864E-4</v>
      </c>
    </row>
    <row r="48" spans="1:40" s="71" customFormat="1">
      <c r="A48" s="33" t="s">
        <v>129</v>
      </c>
      <c r="B48" s="70">
        <f t="shared" ref="B48" si="82">B49</f>
        <v>0</v>
      </c>
      <c r="C48" s="70">
        <f t="shared" ref="C48" si="83">C49</f>
        <v>0</v>
      </c>
      <c r="D48" s="70">
        <f t="shared" ref="D48" si="84">D49</f>
        <v>0</v>
      </c>
      <c r="E48" s="70">
        <f t="shared" ref="E48" si="85">E49</f>
        <v>0</v>
      </c>
      <c r="F48" s="70">
        <f t="shared" ref="F48" si="86">F49</f>
        <v>0</v>
      </c>
      <c r="G48" s="70">
        <f t="shared" ref="G48" si="87">G49</f>
        <v>0</v>
      </c>
      <c r="H48" s="70">
        <f t="shared" ref="H48" si="88">H49</f>
        <v>0</v>
      </c>
      <c r="I48" s="70">
        <f t="shared" ref="I48" si="89">I49</f>
        <v>0</v>
      </c>
      <c r="J48" s="70">
        <f t="shared" ref="J48" si="90">J49</f>
        <v>0</v>
      </c>
      <c r="K48" s="70">
        <f t="shared" ref="K48" si="91">K49</f>
        <v>0</v>
      </c>
      <c r="L48" s="70">
        <f t="shared" ref="L48" si="92">L49</f>
        <v>0</v>
      </c>
      <c r="M48" s="70">
        <f t="shared" ref="M48" si="93">M49</f>
        <v>0</v>
      </c>
      <c r="N48" s="70">
        <f t="shared" ref="N48" si="94">N49</f>
        <v>0</v>
      </c>
      <c r="O48" s="70">
        <f t="shared" ref="O48" si="95">O49</f>
        <v>0</v>
      </c>
      <c r="P48" s="70">
        <f t="shared" ref="P48" si="96">P49</f>
        <v>0</v>
      </c>
      <c r="Q48" s="70">
        <f t="shared" ref="Q48" si="97">Q49</f>
        <v>0</v>
      </c>
      <c r="R48" s="70">
        <f t="shared" ref="R48" si="98">R49</f>
        <v>0</v>
      </c>
      <c r="S48" s="70">
        <f t="shared" ref="S48" si="99">S49</f>
        <v>0</v>
      </c>
      <c r="T48" s="70">
        <f t="shared" ref="T48" si="100">T49</f>
        <v>0</v>
      </c>
      <c r="U48" s="70">
        <f t="shared" ref="U48" si="101">U49</f>
        <v>0</v>
      </c>
      <c r="V48" s="70">
        <f t="shared" ref="V48" si="102">V49</f>
        <v>0</v>
      </c>
      <c r="W48" s="70">
        <f t="shared" ref="W48" si="103">W49</f>
        <v>0</v>
      </c>
      <c r="X48" s="70">
        <f t="shared" ref="X48" si="104">X49</f>
        <v>0</v>
      </c>
      <c r="Y48" s="70">
        <f t="shared" ref="Y48" si="105">Y49</f>
        <v>0</v>
      </c>
      <c r="Z48" s="70">
        <f t="shared" ref="Z48" si="106">Z49</f>
        <v>0</v>
      </c>
      <c r="AA48" s="70">
        <f t="shared" ref="AA48" si="107">AA49</f>
        <v>19081</v>
      </c>
      <c r="AB48" s="70">
        <f t="shared" ref="AB48" si="108">AB49</f>
        <v>0</v>
      </c>
      <c r="AC48" s="70">
        <f t="shared" ref="AC48" si="109">AC49</f>
        <v>0</v>
      </c>
      <c r="AD48" s="70">
        <f t="shared" ref="AD48" si="110">AD49</f>
        <v>0</v>
      </c>
      <c r="AE48" s="70">
        <f t="shared" ref="AE48:AK48" si="111">AE49</f>
        <v>0</v>
      </c>
      <c r="AF48" s="70">
        <f t="shared" si="111"/>
        <v>0</v>
      </c>
      <c r="AG48" s="70">
        <f t="shared" si="111"/>
        <v>0</v>
      </c>
      <c r="AH48" s="70">
        <f t="shared" si="111"/>
        <v>0</v>
      </c>
      <c r="AI48" s="70">
        <f t="shared" si="111"/>
        <v>0</v>
      </c>
      <c r="AJ48" s="70">
        <f t="shared" si="111"/>
        <v>0</v>
      </c>
      <c r="AK48" s="70">
        <f t="shared" si="111"/>
        <v>0</v>
      </c>
      <c r="AL48" s="70">
        <f t="shared" si="12"/>
        <v>19081</v>
      </c>
      <c r="AM48" s="70">
        <f t="shared" ref="AM48:AM49" si="112">AL48-B48</f>
        <v>19081</v>
      </c>
      <c r="AN48" s="81">
        <f t="shared" si="6"/>
        <v>8.1382385520047429E-6</v>
      </c>
    </row>
    <row r="49" spans="1:40" s="67" customFormat="1" ht="11.25">
      <c r="A49" s="162" t="s">
        <v>54</v>
      </c>
      <c r="B49" s="50"/>
      <c r="C49" s="50"/>
      <c r="D49" s="50"/>
      <c r="E49" s="50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>
        <v>0</v>
      </c>
      <c r="AA49" s="46">
        <v>19081</v>
      </c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>
        <f t="shared" si="12"/>
        <v>19081</v>
      </c>
      <c r="AM49" s="46">
        <f t="shared" si="112"/>
        <v>19081</v>
      </c>
      <c r="AN49" s="47">
        <f t="shared" si="6"/>
        <v>8.1382385520047429E-6</v>
      </c>
    </row>
    <row r="50" spans="1:40" s="73" customFormat="1">
      <c r="A50" s="168" t="s">
        <v>133</v>
      </c>
      <c r="B50" s="35">
        <f>B51+B52</f>
        <v>178649000</v>
      </c>
      <c r="C50" s="35">
        <f t="shared" ref="C50:O50" si="113">C51+C52</f>
        <v>0</v>
      </c>
      <c r="D50" s="35">
        <f t="shared" si="113"/>
        <v>0</v>
      </c>
      <c r="E50" s="35">
        <f t="shared" si="113"/>
        <v>-66079000</v>
      </c>
      <c r="F50" s="35">
        <f t="shared" si="113"/>
        <v>0</v>
      </c>
      <c r="G50" s="35">
        <f t="shared" si="113"/>
        <v>0</v>
      </c>
      <c r="H50" s="35">
        <f t="shared" si="113"/>
        <v>0</v>
      </c>
      <c r="I50" s="35">
        <f t="shared" si="113"/>
        <v>0</v>
      </c>
      <c r="J50" s="35">
        <f t="shared" si="113"/>
        <v>0</v>
      </c>
      <c r="K50" s="35">
        <f t="shared" si="113"/>
        <v>0</v>
      </c>
      <c r="L50" s="35">
        <f t="shared" si="113"/>
        <v>0</v>
      </c>
      <c r="M50" s="35">
        <f t="shared" si="113"/>
        <v>0</v>
      </c>
      <c r="N50" s="35">
        <f t="shared" si="113"/>
        <v>47791000</v>
      </c>
      <c r="O50" s="35">
        <f t="shared" si="113"/>
        <v>0</v>
      </c>
      <c r="P50" s="35">
        <f>P51+P52</f>
        <v>0</v>
      </c>
      <c r="Q50" s="35">
        <f>Q51+Q52</f>
        <v>0</v>
      </c>
      <c r="R50" s="35">
        <f t="shared" ref="R50:Y50" si="114">R51+R52</f>
        <v>0</v>
      </c>
      <c r="S50" s="35">
        <f t="shared" si="114"/>
        <v>0</v>
      </c>
      <c r="T50" s="35">
        <f t="shared" si="114"/>
        <v>0</v>
      </c>
      <c r="U50" s="35">
        <f t="shared" si="114"/>
        <v>0</v>
      </c>
      <c r="V50" s="35">
        <f t="shared" si="114"/>
        <v>0</v>
      </c>
      <c r="W50" s="35">
        <f t="shared" si="114"/>
        <v>0</v>
      </c>
      <c r="X50" s="35">
        <f t="shared" si="114"/>
        <v>0</v>
      </c>
      <c r="Y50" s="35">
        <f t="shared" si="114"/>
        <v>0</v>
      </c>
      <c r="Z50" s="35">
        <f t="shared" ref="Z50:AC50" si="115">Z51+Z52</f>
        <v>0</v>
      </c>
      <c r="AA50" s="35">
        <f t="shared" si="115"/>
        <v>0</v>
      </c>
      <c r="AB50" s="35">
        <f t="shared" si="115"/>
        <v>0</v>
      </c>
      <c r="AC50" s="35">
        <f t="shared" si="115"/>
        <v>0</v>
      </c>
      <c r="AD50" s="35">
        <f t="shared" ref="AD50:AE50" si="116">AD51+AD52</f>
        <v>0</v>
      </c>
      <c r="AE50" s="35">
        <f t="shared" si="116"/>
        <v>0</v>
      </c>
      <c r="AF50" s="35">
        <f t="shared" ref="AF50:AK50" si="117">AF51+AF52</f>
        <v>0</v>
      </c>
      <c r="AG50" s="35">
        <f t="shared" si="117"/>
        <v>0</v>
      </c>
      <c r="AH50" s="35">
        <f t="shared" si="117"/>
        <v>-51768518</v>
      </c>
      <c r="AI50" s="35">
        <f t="shared" si="117"/>
        <v>0</v>
      </c>
      <c r="AJ50" s="35">
        <f t="shared" si="117"/>
        <v>-18060832</v>
      </c>
      <c r="AK50" s="35">
        <f t="shared" si="117"/>
        <v>0</v>
      </c>
      <c r="AL50" s="36">
        <f t="shared" si="12"/>
        <v>90531650</v>
      </c>
      <c r="AM50" s="36">
        <f t="shared" si="49"/>
        <v>-88117350</v>
      </c>
      <c r="AN50" s="37">
        <f t="shared" ref="AN50:AN62" si="118">AL50/$AL$137</f>
        <v>3.8612659934311636E-2</v>
      </c>
    </row>
    <row r="51" spans="1:40" s="67" customFormat="1" ht="11.25">
      <c r="A51" s="162" t="s">
        <v>54</v>
      </c>
      <c r="B51" s="50">
        <v>69178000</v>
      </c>
      <c r="C51" s="50"/>
      <c r="D51" s="50"/>
      <c r="E51" s="50"/>
      <c r="F51" s="46"/>
      <c r="G51" s="46"/>
      <c r="H51" s="46"/>
      <c r="I51" s="46"/>
      <c r="J51" s="46"/>
      <c r="K51" s="46"/>
      <c r="L51" s="46"/>
      <c r="M51" s="46"/>
      <c r="N51" s="46">
        <v>0</v>
      </c>
      <c r="O51" s="46"/>
      <c r="P51" s="46"/>
      <c r="Q51" s="46"/>
      <c r="R51" s="46">
        <v>-20750</v>
      </c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>
        <v>-23403768</v>
      </c>
      <c r="AI51" s="46"/>
      <c r="AJ51" s="46">
        <v>-1631832</v>
      </c>
      <c r="AK51" s="46"/>
      <c r="AL51" s="46">
        <f t="shared" si="12"/>
        <v>44121650</v>
      </c>
      <c r="AM51" s="46">
        <f t="shared" si="49"/>
        <v>-25056350</v>
      </c>
      <c r="AN51" s="47">
        <f t="shared" si="118"/>
        <v>1.8818327813430118E-2</v>
      </c>
    </row>
    <row r="52" spans="1:40" s="67" customFormat="1" ht="11.25">
      <c r="A52" s="162" t="s">
        <v>55</v>
      </c>
      <c r="B52" s="50">
        <v>109471000</v>
      </c>
      <c r="C52" s="50"/>
      <c r="D52" s="50"/>
      <c r="E52" s="50">
        <v>-66079000</v>
      </c>
      <c r="F52" s="46"/>
      <c r="G52" s="46"/>
      <c r="H52" s="46"/>
      <c r="I52" s="46"/>
      <c r="J52" s="46"/>
      <c r="K52" s="46"/>
      <c r="L52" s="46"/>
      <c r="M52" s="46"/>
      <c r="N52" s="46">
        <v>47791000</v>
      </c>
      <c r="O52" s="46"/>
      <c r="P52" s="46"/>
      <c r="Q52" s="46"/>
      <c r="R52" s="46">
        <v>20750</v>
      </c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>
        <v>-28364750</v>
      </c>
      <c r="AI52" s="46"/>
      <c r="AJ52" s="46">
        <v>-16429000</v>
      </c>
      <c r="AK52" s="46"/>
      <c r="AL52" s="46">
        <f t="shared" si="12"/>
        <v>46410000</v>
      </c>
      <c r="AM52" s="46">
        <f t="shared" si="49"/>
        <v>-63061000</v>
      </c>
      <c r="AN52" s="47">
        <f t="shared" si="118"/>
        <v>1.9794332120881514E-2</v>
      </c>
    </row>
    <row r="53" spans="1:40" s="71" customFormat="1">
      <c r="A53" s="168" t="s">
        <v>71</v>
      </c>
      <c r="B53" s="35">
        <f>B54</f>
        <v>0</v>
      </c>
      <c r="C53" s="35">
        <f t="shared" ref="C53:AK53" si="119">C54</f>
        <v>0</v>
      </c>
      <c r="D53" s="35">
        <f t="shared" si="119"/>
        <v>0</v>
      </c>
      <c r="E53" s="35">
        <f t="shared" si="119"/>
        <v>0</v>
      </c>
      <c r="F53" s="35">
        <f t="shared" si="119"/>
        <v>0</v>
      </c>
      <c r="G53" s="35">
        <f t="shared" si="119"/>
        <v>0</v>
      </c>
      <c r="H53" s="35">
        <f t="shared" si="119"/>
        <v>0</v>
      </c>
      <c r="I53" s="35">
        <f t="shared" si="119"/>
        <v>0</v>
      </c>
      <c r="J53" s="35">
        <f t="shared" si="119"/>
        <v>0</v>
      </c>
      <c r="K53" s="35">
        <f t="shared" si="119"/>
        <v>0</v>
      </c>
      <c r="L53" s="35">
        <f t="shared" si="119"/>
        <v>0</v>
      </c>
      <c r="M53" s="35">
        <f t="shared" si="119"/>
        <v>0</v>
      </c>
      <c r="N53" s="35">
        <f t="shared" si="119"/>
        <v>0</v>
      </c>
      <c r="O53" s="35">
        <f t="shared" si="119"/>
        <v>0</v>
      </c>
      <c r="P53" s="35">
        <f t="shared" si="119"/>
        <v>0</v>
      </c>
      <c r="Q53" s="35">
        <f t="shared" si="119"/>
        <v>0</v>
      </c>
      <c r="R53" s="35">
        <f t="shared" si="119"/>
        <v>0</v>
      </c>
      <c r="S53" s="35">
        <f t="shared" si="119"/>
        <v>0</v>
      </c>
      <c r="T53" s="35">
        <f t="shared" si="119"/>
        <v>0</v>
      </c>
      <c r="U53" s="35">
        <f t="shared" si="119"/>
        <v>0</v>
      </c>
      <c r="V53" s="35">
        <f t="shared" si="119"/>
        <v>0</v>
      </c>
      <c r="W53" s="35">
        <f t="shared" si="119"/>
        <v>0</v>
      </c>
      <c r="X53" s="35">
        <f t="shared" si="119"/>
        <v>64801</v>
      </c>
      <c r="Y53" s="35">
        <f t="shared" si="119"/>
        <v>0</v>
      </c>
      <c r="Z53" s="35">
        <f t="shared" si="119"/>
        <v>0</v>
      </c>
      <c r="AA53" s="35">
        <f t="shared" si="119"/>
        <v>0</v>
      </c>
      <c r="AB53" s="35">
        <f t="shared" si="119"/>
        <v>0</v>
      </c>
      <c r="AC53" s="35">
        <f t="shared" si="119"/>
        <v>0</v>
      </c>
      <c r="AD53" s="35">
        <f t="shared" si="119"/>
        <v>-15300</v>
      </c>
      <c r="AE53" s="35">
        <f t="shared" si="119"/>
        <v>0</v>
      </c>
      <c r="AF53" s="35">
        <f t="shared" si="119"/>
        <v>0</v>
      </c>
      <c r="AG53" s="35">
        <f t="shared" si="119"/>
        <v>0</v>
      </c>
      <c r="AH53" s="35">
        <f t="shared" si="119"/>
        <v>0</v>
      </c>
      <c r="AI53" s="35">
        <f t="shared" si="119"/>
        <v>0</v>
      </c>
      <c r="AJ53" s="35">
        <f t="shared" si="119"/>
        <v>0</v>
      </c>
      <c r="AK53" s="35">
        <f t="shared" si="119"/>
        <v>0</v>
      </c>
      <c r="AL53" s="70">
        <f t="shared" si="12"/>
        <v>49501</v>
      </c>
      <c r="AM53" s="70">
        <f t="shared" si="49"/>
        <v>49501</v>
      </c>
      <c r="AN53" s="81">
        <f t="shared" si="118"/>
        <v>2.1112674732078339E-5</v>
      </c>
    </row>
    <row r="54" spans="1:40" s="67" customFormat="1" ht="11.25">
      <c r="A54" s="162" t="s">
        <v>54</v>
      </c>
      <c r="B54" s="50"/>
      <c r="C54" s="50"/>
      <c r="D54" s="50"/>
      <c r="E54" s="50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>
        <v>64801</v>
      </c>
      <c r="Y54" s="46"/>
      <c r="Z54" s="46"/>
      <c r="AA54" s="46"/>
      <c r="AB54" s="46"/>
      <c r="AC54" s="46"/>
      <c r="AD54" s="46">
        <v>-15300</v>
      </c>
      <c r="AE54" s="46"/>
      <c r="AF54" s="46"/>
      <c r="AG54" s="46"/>
      <c r="AH54" s="46"/>
      <c r="AI54" s="46"/>
      <c r="AJ54" s="46"/>
      <c r="AK54" s="46"/>
      <c r="AL54" s="46">
        <f t="shared" si="12"/>
        <v>49501</v>
      </c>
      <c r="AM54" s="46">
        <f t="shared" si="49"/>
        <v>49501</v>
      </c>
      <c r="AN54" s="47">
        <f t="shared" si="118"/>
        <v>2.1112674732078339E-5</v>
      </c>
    </row>
    <row r="55" spans="1:40">
      <c r="A55" s="74" t="s">
        <v>72</v>
      </c>
      <c r="B55" s="54">
        <f>B56+B57</f>
        <v>417223656</v>
      </c>
      <c r="C55" s="54">
        <f t="shared" ref="C55:O55" si="120">C56+C57</f>
        <v>316271</v>
      </c>
      <c r="D55" s="54">
        <f t="shared" si="120"/>
        <v>0</v>
      </c>
      <c r="E55" s="54">
        <f t="shared" si="120"/>
        <v>-1</v>
      </c>
      <c r="F55" s="54">
        <f t="shared" si="120"/>
        <v>0</v>
      </c>
      <c r="G55" s="54">
        <f t="shared" si="120"/>
        <v>0</v>
      </c>
      <c r="H55" s="54">
        <f t="shared" si="120"/>
        <v>5862607</v>
      </c>
      <c r="I55" s="54">
        <f t="shared" si="120"/>
        <v>0</v>
      </c>
      <c r="J55" s="54">
        <f t="shared" si="120"/>
        <v>-10170086</v>
      </c>
      <c r="K55" s="54">
        <f t="shared" si="120"/>
        <v>0</v>
      </c>
      <c r="L55" s="54">
        <f t="shared" si="120"/>
        <v>0</v>
      </c>
      <c r="M55" s="54">
        <f t="shared" si="120"/>
        <v>0</v>
      </c>
      <c r="N55" s="54">
        <f t="shared" si="120"/>
        <v>-188270154</v>
      </c>
      <c r="O55" s="54">
        <f t="shared" si="120"/>
        <v>0</v>
      </c>
      <c r="P55" s="54">
        <f>P56+P57</f>
        <v>0</v>
      </c>
      <c r="Q55" s="54">
        <f>Q56+Q57</f>
        <v>0</v>
      </c>
      <c r="R55" s="54">
        <f t="shared" ref="R55:Y55" si="121">R56+R57</f>
        <v>-260706</v>
      </c>
      <c r="S55" s="54">
        <f t="shared" si="121"/>
        <v>0</v>
      </c>
      <c r="T55" s="54">
        <f t="shared" si="121"/>
        <v>0</v>
      </c>
      <c r="U55" s="54">
        <f t="shared" si="121"/>
        <v>0</v>
      </c>
      <c r="V55" s="54">
        <f t="shared" si="121"/>
        <v>0</v>
      </c>
      <c r="W55" s="54">
        <f t="shared" si="121"/>
        <v>0</v>
      </c>
      <c r="X55" s="54">
        <f t="shared" si="121"/>
        <v>-1048556</v>
      </c>
      <c r="Y55" s="54">
        <f t="shared" si="121"/>
        <v>0</v>
      </c>
      <c r="Z55" s="54">
        <f t="shared" ref="Z55:AC55" si="122">Z56+Z57</f>
        <v>-28057562</v>
      </c>
      <c r="AA55" s="54">
        <f t="shared" si="122"/>
        <v>0</v>
      </c>
      <c r="AB55" s="54">
        <f t="shared" si="122"/>
        <v>0</v>
      </c>
      <c r="AC55" s="54">
        <f t="shared" si="122"/>
        <v>0</v>
      </c>
      <c r="AD55" s="54">
        <f t="shared" ref="AD55:AE55" si="123">AD56+AD57</f>
        <v>-13284899</v>
      </c>
      <c r="AE55" s="54">
        <f t="shared" si="123"/>
        <v>0</v>
      </c>
      <c r="AF55" s="54">
        <f t="shared" ref="AF55:AK55" si="124">AF56+AF57</f>
        <v>0</v>
      </c>
      <c r="AG55" s="54">
        <f t="shared" si="124"/>
        <v>0</v>
      </c>
      <c r="AH55" s="54">
        <f t="shared" si="124"/>
        <v>-2540010</v>
      </c>
      <c r="AI55" s="54">
        <f t="shared" si="124"/>
        <v>0</v>
      </c>
      <c r="AJ55" s="54">
        <f t="shared" si="124"/>
        <v>0</v>
      </c>
      <c r="AK55" s="54">
        <f t="shared" si="124"/>
        <v>0</v>
      </c>
      <c r="AL55" s="75">
        <f t="shared" si="12"/>
        <v>179770560</v>
      </c>
      <c r="AM55" s="75">
        <f t="shared" si="49"/>
        <v>-237453096</v>
      </c>
      <c r="AN55" s="76">
        <f t="shared" si="118"/>
        <v>7.6673953247077292E-2</v>
      </c>
    </row>
    <row r="56" spans="1:40" s="48" customFormat="1" ht="11.25">
      <c r="A56" s="162" t="s">
        <v>54</v>
      </c>
      <c r="B56" s="77">
        <f>B61+B66+B69+B74+B79+B59+B64</f>
        <v>25157466</v>
      </c>
      <c r="C56" s="77">
        <f t="shared" ref="C56:AE56" si="125">C61+C66+C69+C74+C79+C59+C64</f>
        <v>1163679</v>
      </c>
      <c r="D56" s="77">
        <f t="shared" si="125"/>
        <v>0</v>
      </c>
      <c r="E56" s="77">
        <f t="shared" si="125"/>
        <v>5204485</v>
      </c>
      <c r="F56" s="77">
        <f t="shared" si="125"/>
        <v>0</v>
      </c>
      <c r="G56" s="77">
        <f t="shared" si="125"/>
        <v>0</v>
      </c>
      <c r="H56" s="77">
        <f t="shared" si="125"/>
        <v>2355775</v>
      </c>
      <c r="I56" s="77">
        <f t="shared" si="125"/>
        <v>0</v>
      </c>
      <c r="J56" s="77">
        <f t="shared" si="125"/>
        <v>2058739</v>
      </c>
      <c r="K56" s="77">
        <f t="shared" si="125"/>
        <v>0</v>
      </c>
      <c r="L56" s="77">
        <f t="shared" si="125"/>
        <v>0</v>
      </c>
      <c r="M56" s="77">
        <f t="shared" si="125"/>
        <v>0</v>
      </c>
      <c r="N56" s="77">
        <f t="shared" si="125"/>
        <v>-3198809</v>
      </c>
      <c r="O56" s="77">
        <f t="shared" si="125"/>
        <v>0</v>
      </c>
      <c r="P56" s="77">
        <f t="shared" si="125"/>
        <v>0</v>
      </c>
      <c r="Q56" s="77">
        <f t="shared" si="125"/>
        <v>0</v>
      </c>
      <c r="R56" s="77">
        <f t="shared" si="125"/>
        <v>36794</v>
      </c>
      <c r="S56" s="77">
        <f t="shared" si="125"/>
        <v>0</v>
      </c>
      <c r="T56" s="77">
        <f t="shared" si="125"/>
        <v>0</v>
      </c>
      <c r="U56" s="77">
        <f t="shared" si="125"/>
        <v>0</v>
      </c>
      <c r="V56" s="77">
        <f t="shared" si="125"/>
        <v>0</v>
      </c>
      <c r="W56" s="77">
        <f t="shared" si="125"/>
        <v>0</v>
      </c>
      <c r="X56" s="77">
        <f t="shared" si="125"/>
        <v>-1124892</v>
      </c>
      <c r="Y56" s="77">
        <f t="shared" si="125"/>
        <v>0</v>
      </c>
      <c r="Z56" s="77">
        <f t="shared" si="125"/>
        <v>-4995151</v>
      </c>
      <c r="AA56" s="77">
        <f t="shared" si="125"/>
        <v>0</v>
      </c>
      <c r="AB56" s="77">
        <f t="shared" si="125"/>
        <v>0</v>
      </c>
      <c r="AC56" s="77">
        <f t="shared" si="125"/>
        <v>0</v>
      </c>
      <c r="AD56" s="77">
        <f t="shared" si="125"/>
        <v>-91159</v>
      </c>
      <c r="AE56" s="77">
        <f t="shared" si="125"/>
        <v>0</v>
      </c>
      <c r="AF56" s="77">
        <f t="shared" ref="AF56:AK56" si="126">AF61+AF66+AF69+AF74+AF79+AF59+AF64</f>
        <v>0</v>
      </c>
      <c r="AG56" s="77">
        <f t="shared" si="126"/>
        <v>0</v>
      </c>
      <c r="AH56" s="77">
        <f t="shared" si="126"/>
        <v>-110251</v>
      </c>
      <c r="AI56" s="77">
        <f t="shared" si="126"/>
        <v>0</v>
      </c>
      <c r="AJ56" s="77">
        <f t="shared" si="126"/>
        <v>0</v>
      </c>
      <c r="AK56" s="77">
        <f t="shared" si="126"/>
        <v>0</v>
      </c>
      <c r="AL56" s="78">
        <f t="shared" si="12"/>
        <v>26456676</v>
      </c>
      <c r="AM56" s="78">
        <f t="shared" si="49"/>
        <v>1299210</v>
      </c>
      <c r="AN56" s="79">
        <f t="shared" si="118"/>
        <v>1.1284038602856174E-2</v>
      </c>
    </row>
    <row r="57" spans="1:40" s="48" customFormat="1" ht="11.25">
      <c r="A57" s="162" t="s">
        <v>55</v>
      </c>
      <c r="B57" s="77">
        <f t="shared" ref="B57:AE57" si="127">B62+B67+B70+B72+B75+B77</f>
        <v>392066190</v>
      </c>
      <c r="C57" s="77">
        <f t="shared" si="127"/>
        <v>-847408</v>
      </c>
      <c r="D57" s="77">
        <f t="shared" si="127"/>
        <v>0</v>
      </c>
      <c r="E57" s="77">
        <f t="shared" si="127"/>
        <v>-5204486</v>
      </c>
      <c r="F57" s="77">
        <f t="shared" si="127"/>
        <v>0</v>
      </c>
      <c r="G57" s="77">
        <f t="shared" si="127"/>
        <v>0</v>
      </c>
      <c r="H57" s="77">
        <f t="shared" si="127"/>
        <v>3506832</v>
      </c>
      <c r="I57" s="77">
        <f t="shared" si="127"/>
        <v>0</v>
      </c>
      <c r="J57" s="77">
        <f t="shared" si="127"/>
        <v>-12228825</v>
      </c>
      <c r="K57" s="77">
        <f t="shared" si="127"/>
        <v>0</v>
      </c>
      <c r="L57" s="77">
        <f t="shared" si="127"/>
        <v>0</v>
      </c>
      <c r="M57" s="77">
        <f t="shared" si="127"/>
        <v>0</v>
      </c>
      <c r="N57" s="77">
        <f t="shared" si="127"/>
        <v>-185071345</v>
      </c>
      <c r="O57" s="77">
        <f t="shared" si="127"/>
        <v>0</v>
      </c>
      <c r="P57" s="77">
        <f t="shared" si="127"/>
        <v>0</v>
      </c>
      <c r="Q57" s="77">
        <f t="shared" si="127"/>
        <v>0</v>
      </c>
      <c r="R57" s="77">
        <f t="shared" si="127"/>
        <v>-297500</v>
      </c>
      <c r="S57" s="77">
        <f t="shared" si="127"/>
        <v>0</v>
      </c>
      <c r="T57" s="77">
        <f t="shared" si="127"/>
        <v>0</v>
      </c>
      <c r="U57" s="77">
        <f t="shared" si="127"/>
        <v>0</v>
      </c>
      <c r="V57" s="77">
        <f t="shared" si="127"/>
        <v>0</v>
      </c>
      <c r="W57" s="77">
        <f t="shared" si="127"/>
        <v>0</v>
      </c>
      <c r="X57" s="77">
        <f t="shared" si="127"/>
        <v>76336</v>
      </c>
      <c r="Y57" s="77">
        <f t="shared" si="127"/>
        <v>0</v>
      </c>
      <c r="Z57" s="77">
        <f t="shared" si="127"/>
        <v>-23062411</v>
      </c>
      <c r="AA57" s="77">
        <f t="shared" si="127"/>
        <v>0</v>
      </c>
      <c r="AB57" s="77">
        <f t="shared" si="127"/>
        <v>0</v>
      </c>
      <c r="AC57" s="77">
        <f t="shared" si="127"/>
        <v>0</v>
      </c>
      <c r="AD57" s="77">
        <f t="shared" si="127"/>
        <v>-13193740</v>
      </c>
      <c r="AE57" s="77">
        <f t="shared" si="127"/>
        <v>0</v>
      </c>
      <c r="AF57" s="77">
        <f t="shared" ref="AF57:AK57" si="128">AF62+AF67+AF70+AF72+AF75+AF77</f>
        <v>0</v>
      </c>
      <c r="AG57" s="77">
        <f t="shared" si="128"/>
        <v>0</v>
      </c>
      <c r="AH57" s="77">
        <f t="shared" si="128"/>
        <v>-2429759</v>
      </c>
      <c r="AI57" s="77">
        <f t="shared" si="128"/>
        <v>0</v>
      </c>
      <c r="AJ57" s="77">
        <f t="shared" si="128"/>
        <v>0</v>
      </c>
      <c r="AK57" s="77">
        <f t="shared" si="128"/>
        <v>0</v>
      </c>
      <c r="AL57" s="78">
        <f t="shared" si="12"/>
        <v>153313884</v>
      </c>
      <c r="AM57" s="78">
        <f t="shared" si="49"/>
        <v>-238752306</v>
      </c>
      <c r="AN57" s="79">
        <f t="shared" si="118"/>
        <v>6.5389914644221128E-2</v>
      </c>
    </row>
    <row r="58" spans="1:40" s="48" customFormat="1">
      <c r="A58" s="33" t="s">
        <v>73</v>
      </c>
      <c r="B58" s="80">
        <f t="shared" ref="B58:W58" si="129">B59</f>
        <v>0</v>
      </c>
      <c r="C58" s="80">
        <f t="shared" si="129"/>
        <v>0</v>
      </c>
      <c r="D58" s="80">
        <f t="shared" si="129"/>
        <v>0</v>
      </c>
      <c r="E58" s="80">
        <f t="shared" si="129"/>
        <v>0</v>
      </c>
      <c r="F58" s="80">
        <f t="shared" si="129"/>
        <v>0</v>
      </c>
      <c r="G58" s="80">
        <f t="shared" si="129"/>
        <v>0</v>
      </c>
      <c r="H58" s="80">
        <f t="shared" si="129"/>
        <v>0</v>
      </c>
      <c r="I58" s="80">
        <f t="shared" si="129"/>
        <v>0</v>
      </c>
      <c r="J58" s="80">
        <f t="shared" si="129"/>
        <v>0</v>
      </c>
      <c r="K58" s="80">
        <f t="shared" si="129"/>
        <v>0</v>
      </c>
      <c r="L58" s="80">
        <f t="shared" si="129"/>
        <v>0</v>
      </c>
      <c r="M58" s="80">
        <f t="shared" si="129"/>
        <v>0</v>
      </c>
      <c r="N58" s="80">
        <f t="shared" si="129"/>
        <v>0</v>
      </c>
      <c r="O58" s="80">
        <f t="shared" si="129"/>
        <v>0</v>
      </c>
      <c r="P58" s="80">
        <f t="shared" si="129"/>
        <v>0</v>
      </c>
      <c r="Q58" s="80">
        <f t="shared" si="129"/>
        <v>0</v>
      </c>
      <c r="R58" s="80">
        <f t="shared" si="129"/>
        <v>0</v>
      </c>
      <c r="S58" s="80">
        <f t="shared" si="129"/>
        <v>0</v>
      </c>
      <c r="T58" s="80">
        <f t="shared" si="129"/>
        <v>0</v>
      </c>
      <c r="U58" s="80">
        <f t="shared" si="129"/>
        <v>0</v>
      </c>
      <c r="V58" s="80">
        <f t="shared" si="129"/>
        <v>0</v>
      </c>
      <c r="W58" s="80">
        <f t="shared" si="129"/>
        <v>0</v>
      </c>
      <c r="X58" s="80">
        <f>X59</f>
        <v>126650</v>
      </c>
      <c r="Y58" s="80">
        <f>Y59</f>
        <v>0</v>
      </c>
      <c r="Z58" s="80">
        <f t="shared" ref="Z58:AK58" si="130">Z59</f>
        <v>0</v>
      </c>
      <c r="AA58" s="80">
        <f t="shared" si="130"/>
        <v>0</v>
      </c>
      <c r="AB58" s="80">
        <f t="shared" si="130"/>
        <v>0</v>
      </c>
      <c r="AC58" s="80">
        <f t="shared" si="130"/>
        <v>0</v>
      </c>
      <c r="AD58" s="80">
        <f t="shared" si="130"/>
        <v>0</v>
      </c>
      <c r="AE58" s="80">
        <f t="shared" si="130"/>
        <v>0</v>
      </c>
      <c r="AF58" s="80">
        <f t="shared" si="130"/>
        <v>0</v>
      </c>
      <c r="AG58" s="80">
        <f t="shared" si="130"/>
        <v>0</v>
      </c>
      <c r="AH58" s="80">
        <f t="shared" si="130"/>
        <v>0</v>
      </c>
      <c r="AI58" s="80">
        <f t="shared" si="130"/>
        <v>0</v>
      </c>
      <c r="AJ58" s="80">
        <f t="shared" si="130"/>
        <v>0</v>
      </c>
      <c r="AK58" s="80">
        <f t="shared" si="130"/>
        <v>0</v>
      </c>
      <c r="AL58" s="70">
        <f t="shared" si="12"/>
        <v>126650</v>
      </c>
      <c r="AM58" s="70">
        <f t="shared" si="49"/>
        <v>126650</v>
      </c>
      <c r="AN58" s="81">
        <f t="shared" si="118"/>
        <v>5.4017499743797534E-5</v>
      </c>
    </row>
    <row r="59" spans="1:40" s="48" customFormat="1" ht="11.25">
      <c r="A59" s="162" t="s">
        <v>54</v>
      </c>
      <c r="B59" s="82">
        <v>0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>
        <v>126650</v>
      </c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46">
        <f t="shared" si="12"/>
        <v>126650</v>
      </c>
      <c r="AM59" s="46">
        <f t="shared" si="49"/>
        <v>126650</v>
      </c>
      <c r="AN59" s="47">
        <f t="shared" si="118"/>
        <v>5.4017499743797534E-5</v>
      </c>
    </row>
    <row r="60" spans="1:40" ht="25.5">
      <c r="A60" s="33" t="s">
        <v>74</v>
      </c>
      <c r="B60" s="34">
        <f>B61+B62</f>
        <v>25198883</v>
      </c>
      <c r="C60" s="34">
        <f t="shared" ref="C60:O60" si="131">C61+C62</f>
        <v>316271</v>
      </c>
      <c r="D60" s="34">
        <f t="shared" si="131"/>
        <v>0</v>
      </c>
      <c r="E60" s="34">
        <f t="shared" si="131"/>
        <v>-1</v>
      </c>
      <c r="F60" s="34">
        <f t="shared" si="131"/>
        <v>0</v>
      </c>
      <c r="G60" s="34">
        <f t="shared" si="131"/>
        <v>0</v>
      </c>
      <c r="H60" s="34">
        <f t="shared" si="131"/>
        <v>5862607</v>
      </c>
      <c r="I60" s="34">
        <f t="shared" si="131"/>
        <v>0</v>
      </c>
      <c r="J60" s="34">
        <f t="shared" si="131"/>
        <v>4229044</v>
      </c>
      <c r="K60" s="34">
        <f t="shared" si="131"/>
        <v>0</v>
      </c>
      <c r="L60" s="34">
        <f t="shared" si="131"/>
        <v>0</v>
      </c>
      <c r="M60" s="34">
        <f t="shared" si="131"/>
        <v>0</v>
      </c>
      <c r="N60" s="34">
        <f t="shared" si="131"/>
        <v>-1762913</v>
      </c>
      <c r="O60" s="34">
        <f t="shared" si="131"/>
        <v>0</v>
      </c>
      <c r="P60" s="34">
        <f>P61+P62</f>
        <v>0</v>
      </c>
      <c r="Q60" s="34">
        <f>Q61+Q62</f>
        <v>0</v>
      </c>
      <c r="R60" s="34">
        <f t="shared" ref="R60:Y60" si="132">R61+R62</f>
        <v>36794</v>
      </c>
      <c r="S60" s="34">
        <f t="shared" si="132"/>
        <v>0</v>
      </c>
      <c r="T60" s="34">
        <f t="shared" si="132"/>
        <v>0</v>
      </c>
      <c r="U60" s="34">
        <f t="shared" si="132"/>
        <v>0</v>
      </c>
      <c r="V60" s="34">
        <f t="shared" si="132"/>
        <v>0</v>
      </c>
      <c r="W60" s="34">
        <f t="shared" si="132"/>
        <v>0</v>
      </c>
      <c r="X60" s="34">
        <f t="shared" si="132"/>
        <v>-1175206</v>
      </c>
      <c r="Y60" s="34">
        <f t="shared" si="132"/>
        <v>0</v>
      </c>
      <c r="Z60" s="34">
        <f t="shared" ref="Z60:AC60" si="133">Z61+Z62</f>
        <v>-2672566</v>
      </c>
      <c r="AA60" s="34">
        <f t="shared" si="133"/>
        <v>0</v>
      </c>
      <c r="AB60" s="34">
        <f t="shared" si="133"/>
        <v>0</v>
      </c>
      <c r="AC60" s="34">
        <f t="shared" si="133"/>
        <v>0</v>
      </c>
      <c r="AD60" s="34">
        <f t="shared" ref="AD60:AE60" si="134">AD61+AD62</f>
        <v>-80279</v>
      </c>
      <c r="AE60" s="34">
        <f t="shared" si="134"/>
        <v>0</v>
      </c>
      <c r="AF60" s="34">
        <f t="shared" ref="AF60:AK60" si="135">AF61+AF62</f>
        <v>0</v>
      </c>
      <c r="AG60" s="34">
        <f t="shared" si="135"/>
        <v>0</v>
      </c>
      <c r="AH60" s="34">
        <f t="shared" si="135"/>
        <v>-103437</v>
      </c>
      <c r="AI60" s="34">
        <f t="shared" si="135"/>
        <v>0</v>
      </c>
      <c r="AJ60" s="34">
        <f t="shared" si="135"/>
        <v>0</v>
      </c>
      <c r="AK60" s="34">
        <f t="shared" si="135"/>
        <v>0</v>
      </c>
      <c r="AL60" s="36">
        <f t="shared" si="12"/>
        <v>29849197</v>
      </c>
      <c r="AM60" s="36">
        <f t="shared" si="49"/>
        <v>4650314</v>
      </c>
      <c r="AN60" s="37">
        <f t="shared" si="118"/>
        <v>1.2730982955389358E-2</v>
      </c>
    </row>
    <row r="61" spans="1:40" s="48" customFormat="1" ht="11.25">
      <c r="A61" s="162" t="s">
        <v>54</v>
      </c>
      <c r="B61" s="49">
        <v>21434112</v>
      </c>
      <c r="C61" s="50">
        <v>36892</v>
      </c>
      <c r="D61" s="50"/>
      <c r="E61" s="50">
        <v>-774352</v>
      </c>
      <c r="F61" s="46"/>
      <c r="G61" s="46"/>
      <c r="H61" s="46">
        <v>2355775</v>
      </c>
      <c r="I61" s="46"/>
      <c r="J61" s="46">
        <v>2058739</v>
      </c>
      <c r="K61" s="46"/>
      <c r="L61" s="46"/>
      <c r="M61" s="46"/>
      <c r="N61" s="46">
        <v>-1279263</v>
      </c>
      <c r="O61" s="46"/>
      <c r="P61" s="46"/>
      <c r="Q61" s="46"/>
      <c r="R61" s="46">
        <v>36794</v>
      </c>
      <c r="S61" s="46"/>
      <c r="T61" s="46"/>
      <c r="U61" s="46"/>
      <c r="V61" s="46"/>
      <c r="W61" s="46"/>
      <c r="X61" s="46">
        <v>-1251542</v>
      </c>
      <c r="Y61" s="46"/>
      <c r="Z61" s="46">
        <v>-2050366</v>
      </c>
      <c r="AA61" s="46"/>
      <c r="AB61" s="46"/>
      <c r="AC61" s="46"/>
      <c r="AD61" s="46">
        <v>-233279</v>
      </c>
      <c r="AE61" s="46"/>
      <c r="AF61" s="46"/>
      <c r="AG61" s="46"/>
      <c r="AH61" s="46">
        <v>-103437</v>
      </c>
      <c r="AI61" s="46"/>
      <c r="AJ61" s="46"/>
      <c r="AK61" s="46"/>
      <c r="AL61" s="84">
        <f t="shared" si="12"/>
        <v>20230073</v>
      </c>
      <c r="AM61" s="46">
        <f t="shared" si="49"/>
        <v>-1204039</v>
      </c>
      <c r="AN61" s="47">
        <f t="shared" si="118"/>
        <v>8.6283297520292571E-3</v>
      </c>
    </row>
    <row r="62" spans="1:40" s="48" customFormat="1" ht="11.25">
      <c r="A62" s="162" t="s">
        <v>55</v>
      </c>
      <c r="B62" s="56">
        <v>3764771</v>
      </c>
      <c r="C62" s="57">
        <v>279379</v>
      </c>
      <c r="D62" s="57"/>
      <c r="E62" s="57">
        <v>774351</v>
      </c>
      <c r="F62" s="58"/>
      <c r="G62" s="58"/>
      <c r="H62" s="58">
        <v>3506832</v>
      </c>
      <c r="I62" s="58"/>
      <c r="J62" s="58">
        <v>2170305</v>
      </c>
      <c r="K62" s="58"/>
      <c r="L62" s="58"/>
      <c r="M62" s="58"/>
      <c r="N62" s="58">
        <v>-483650</v>
      </c>
      <c r="O62" s="58"/>
      <c r="P62" s="58"/>
      <c r="Q62" s="58"/>
      <c r="R62" s="58">
        <v>0</v>
      </c>
      <c r="S62" s="58"/>
      <c r="T62" s="58"/>
      <c r="U62" s="58"/>
      <c r="V62" s="58"/>
      <c r="W62" s="58"/>
      <c r="X62" s="58">
        <v>76336</v>
      </c>
      <c r="Y62" s="58"/>
      <c r="Z62" s="58">
        <v>-622200</v>
      </c>
      <c r="AA62" s="58"/>
      <c r="AB62" s="58"/>
      <c r="AC62" s="58"/>
      <c r="AD62" s="58">
        <v>153000</v>
      </c>
      <c r="AE62" s="58"/>
      <c r="AF62" s="58"/>
      <c r="AG62" s="58"/>
      <c r="AH62" s="58"/>
      <c r="AI62" s="58"/>
      <c r="AJ62" s="58"/>
      <c r="AK62" s="58"/>
      <c r="AL62" s="84">
        <f t="shared" si="12"/>
        <v>9619124</v>
      </c>
      <c r="AM62" s="46">
        <f t="shared" si="49"/>
        <v>5854353</v>
      </c>
      <c r="AN62" s="47">
        <f t="shared" si="118"/>
        <v>4.1026532033601008E-3</v>
      </c>
    </row>
    <row r="63" spans="1:40" s="159" customFormat="1" ht="25.5">
      <c r="A63" s="165" t="s">
        <v>130</v>
      </c>
      <c r="B63" s="70">
        <f t="shared" ref="B63:AC63" si="136">B64</f>
        <v>0</v>
      </c>
      <c r="C63" s="70">
        <f t="shared" si="136"/>
        <v>0</v>
      </c>
      <c r="D63" s="70">
        <f t="shared" si="136"/>
        <v>0</v>
      </c>
      <c r="E63" s="70">
        <f t="shared" si="136"/>
        <v>0</v>
      </c>
      <c r="F63" s="70">
        <f t="shared" si="136"/>
        <v>0</v>
      </c>
      <c r="G63" s="70">
        <f t="shared" si="136"/>
        <v>0</v>
      </c>
      <c r="H63" s="70">
        <f t="shared" si="136"/>
        <v>0</v>
      </c>
      <c r="I63" s="70">
        <f t="shared" si="136"/>
        <v>0</v>
      </c>
      <c r="J63" s="70">
        <f t="shared" si="136"/>
        <v>0</v>
      </c>
      <c r="K63" s="70">
        <f t="shared" si="136"/>
        <v>0</v>
      </c>
      <c r="L63" s="70">
        <f t="shared" si="136"/>
        <v>0</v>
      </c>
      <c r="M63" s="70">
        <f t="shared" si="136"/>
        <v>0</v>
      </c>
      <c r="N63" s="70">
        <f t="shared" si="136"/>
        <v>0</v>
      </c>
      <c r="O63" s="70">
        <f t="shared" si="136"/>
        <v>0</v>
      </c>
      <c r="P63" s="70">
        <f t="shared" si="136"/>
        <v>0</v>
      </c>
      <c r="Q63" s="70">
        <f t="shared" si="136"/>
        <v>0</v>
      </c>
      <c r="R63" s="70">
        <f t="shared" si="136"/>
        <v>0</v>
      </c>
      <c r="S63" s="70">
        <f t="shared" si="136"/>
        <v>0</v>
      </c>
      <c r="T63" s="70">
        <f t="shared" si="136"/>
        <v>0</v>
      </c>
      <c r="U63" s="70">
        <f t="shared" si="136"/>
        <v>0</v>
      </c>
      <c r="V63" s="70">
        <f t="shared" si="136"/>
        <v>0</v>
      </c>
      <c r="W63" s="70">
        <f t="shared" si="136"/>
        <v>0</v>
      </c>
      <c r="X63" s="70">
        <f t="shared" si="136"/>
        <v>0</v>
      </c>
      <c r="Y63" s="70">
        <f t="shared" si="136"/>
        <v>0</v>
      </c>
      <c r="Z63" s="70">
        <f t="shared" si="136"/>
        <v>0</v>
      </c>
      <c r="AA63" s="70">
        <f t="shared" si="136"/>
        <v>0</v>
      </c>
      <c r="AB63" s="70">
        <f t="shared" si="136"/>
        <v>0</v>
      </c>
      <c r="AC63" s="70">
        <f t="shared" si="136"/>
        <v>0</v>
      </c>
      <c r="AD63" s="70">
        <f>AD64</f>
        <v>142120</v>
      </c>
      <c r="AE63" s="70">
        <f>AE64</f>
        <v>0</v>
      </c>
      <c r="AF63" s="70">
        <f t="shared" ref="AF63:AK63" si="137">AF64</f>
        <v>0</v>
      </c>
      <c r="AG63" s="70">
        <f t="shared" si="137"/>
        <v>0</v>
      </c>
      <c r="AH63" s="70">
        <f t="shared" si="137"/>
        <v>0</v>
      </c>
      <c r="AI63" s="70">
        <f t="shared" si="137"/>
        <v>0</v>
      </c>
      <c r="AJ63" s="70">
        <f t="shared" si="137"/>
        <v>0</v>
      </c>
      <c r="AK63" s="70">
        <f t="shared" si="137"/>
        <v>0</v>
      </c>
      <c r="AL63" s="103">
        <f t="shared" si="12"/>
        <v>142120</v>
      </c>
      <c r="AM63" s="70">
        <f t="shared" ref="AM63:AM64" si="138">AL63-B63</f>
        <v>142120</v>
      </c>
      <c r="AN63" s="81">
        <f t="shared" ref="AN63:AN64" si="139">AL63/$AL$137</f>
        <v>6.0615610450758039E-5</v>
      </c>
    </row>
    <row r="64" spans="1:40" s="48" customFormat="1" ht="11.25">
      <c r="A64" s="162" t="s">
        <v>54</v>
      </c>
      <c r="B64" s="50"/>
      <c r="C64" s="50"/>
      <c r="D64" s="50"/>
      <c r="E64" s="50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>
        <v>142120</v>
      </c>
      <c r="AE64" s="46"/>
      <c r="AF64" s="46"/>
      <c r="AG64" s="46"/>
      <c r="AH64" s="46"/>
      <c r="AI64" s="46"/>
      <c r="AJ64" s="46"/>
      <c r="AK64" s="46"/>
      <c r="AL64" s="84">
        <f t="shared" si="12"/>
        <v>142120</v>
      </c>
      <c r="AM64" s="46">
        <f t="shared" si="138"/>
        <v>142120</v>
      </c>
      <c r="AN64" s="47">
        <f t="shared" si="139"/>
        <v>6.0615610450758039E-5</v>
      </c>
    </row>
    <row r="65" spans="1:40" ht="25.5">
      <c r="A65" s="33" t="s">
        <v>75</v>
      </c>
      <c r="B65" s="59">
        <f>B66+B67</f>
        <v>2373909</v>
      </c>
      <c r="C65" s="59">
        <f t="shared" ref="C65:O65" si="140">C66+C67</f>
        <v>0</v>
      </c>
      <c r="D65" s="59">
        <f t="shared" si="140"/>
        <v>0</v>
      </c>
      <c r="E65" s="59">
        <f t="shared" si="140"/>
        <v>0</v>
      </c>
      <c r="F65" s="59">
        <f t="shared" si="140"/>
        <v>0</v>
      </c>
      <c r="G65" s="59">
        <f t="shared" si="140"/>
        <v>0</v>
      </c>
      <c r="H65" s="59">
        <f t="shared" si="140"/>
        <v>0</v>
      </c>
      <c r="I65" s="59">
        <f t="shared" si="140"/>
        <v>0</v>
      </c>
      <c r="J65" s="59">
        <f t="shared" si="140"/>
        <v>0</v>
      </c>
      <c r="K65" s="59">
        <f t="shared" si="140"/>
        <v>0</v>
      </c>
      <c r="L65" s="59">
        <f t="shared" si="140"/>
        <v>0</v>
      </c>
      <c r="M65" s="59">
        <f t="shared" si="140"/>
        <v>0</v>
      </c>
      <c r="N65" s="59">
        <f t="shared" si="140"/>
        <v>0</v>
      </c>
      <c r="O65" s="59">
        <f t="shared" si="140"/>
        <v>0</v>
      </c>
      <c r="P65" s="59">
        <f>P66+P67</f>
        <v>0</v>
      </c>
      <c r="Q65" s="59">
        <f>Q66+Q67</f>
        <v>0</v>
      </c>
      <c r="R65" s="59">
        <f t="shared" ref="R65:Y65" si="141">R66+R67</f>
        <v>0</v>
      </c>
      <c r="S65" s="59">
        <f t="shared" si="141"/>
        <v>0</v>
      </c>
      <c r="T65" s="59">
        <f t="shared" si="141"/>
        <v>0</v>
      </c>
      <c r="U65" s="59">
        <f t="shared" si="141"/>
        <v>0</v>
      </c>
      <c r="V65" s="59">
        <f t="shared" si="141"/>
        <v>0</v>
      </c>
      <c r="W65" s="59">
        <f t="shared" si="141"/>
        <v>0</v>
      </c>
      <c r="X65" s="59">
        <f t="shared" si="141"/>
        <v>0</v>
      </c>
      <c r="Y65" s="59">
        <f t="shared" si="141"/>
        <v>0</v>
      </c>
      <c r="Z65" s="59">
        <f t="shared" ref="Z65:AC65" si="142">Z66+Z67</f>
        <v>0</v>
      </c>
      <c r="AA65" s="59">
        <f t="shared" si="142"/>
        <v>0</v>
      </c>
      <c r="AB65" s="59">
        <f t="shared" si="142"/>
        <v>0</v>
      </c>
      <c r="AC65" s="59">
        <f t="shared" si="142"/>
        <v>0</v>
      </c>
      <c r="AD65" s="59">
        <f t="shared" ref="AD65:AE65" si="143">AD66+AD67</f>
        <v>0</v>
      </c>
      <c r="AE65" s="59">
        <f t="shared" si="143"/>
        <v>0</v>
      </c>
      <c r="AF65" s="59">
        <f t="shared" ref="AF65:AK65" si="144">AF66+AF67</f>
        <v>0</v>
      </c>
      <c r="AG65" s="59">
        <f t="shared" si="144"/>
        <v>0</v>
      </c>
      <c r="AH65" s="59">
        <f t="shared" si="144"/>
        <v>0</v>
      </c>
      <c r="AI65" s="59">
        <f t="shared" si="144"/>
        <v>0</v>
      </c>
      <c r="AJ65" s="59">
        <f t="shared" si="144"/>
        <v>0</v>
      </c>
      <c r="AK65" s="59">
        <f t="shared" si="144"/>
        <v>0</v>
      </c>
      <c r="AL65" s="156">
        <f t="shared" si="12"/>
        <v>2373909</v>
      </c>
      <c r="AM65" s="60">
        <f t="shared" si="49"/>
        <v>0</v>
      </c>
      <c r="AN65" s="37">
        <f t="shared" ref="AN65:AN74" si="145">AL65/$AL$137</f>
        <v>1.0124960821105303E-3</v>
      </c>
    </row>
    <row r="66" spans="1:40" s="48" customFormat="1" ht="11.25">
      <c r="A66" s="162" t="s">
        <v>54</v>
      </c>
      <c r="B66" s="49">
        <v>2334646</v>
      </c>
      <c r="C66" s="50"/>
      <c r="D66" s="50"/>
      <c r="E66" s="50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84">
        <f t="shared" si="12"/>
        <v>2334646</v>
      </c>
      <c r="AM66" s="46">
        <f t="shared" si="49"/>
        <v>0</v>
      </c>
      <c r="AN66" s="47">
        <f t="shared" si="145"/>
        <v>9.957500174248555E-4</v>
      </c>
    </row>
    <row r="67" spans="1:40" s="48" customFormat="1" ht="11.25">
      <c r="A67" s="162" t="s">
        <v>55</v>
      </c>
      <c r="B67" s="49">
        <v>39263</v>
      </c>
      <c r="C67" s="50"/>
      <c r="D67" s="50"/>
      <c r="E67" s="50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84">
        <f t="shared" si="12"/>
        <v>39263</v>
      </c>
      <c r="AM67" s="46">
        <f t="shared" si="49"/>
        <v>0</v>
      </c>
      <c r="AN67" s="47">
        <f t="shared" si="145"/>
        <v>1.6746064685674872E-5</v>
      </c>
    </row>
    <row r="68" spans="1:40" ht="25.5">
      <c r="A68" s="33" t="s">
        <v>76</v>
      </c>
      <c r="B68" s="34">
        <f>B69+B70</f>
        <v>359648405</v>
      </c>
      <c r="C68" s="34">
        <f t="shared" ref="C68:O68" si="146">C69+C70</f>
        <v>0</v>
      </c>
      <c r="D68" s="34">
        <f t="shared" si="146"/>
        <v>0</v>
      </c>
      <c r="E68" s="34">
        <f t="shared" si="146"/>
        <v>0</v>
      </c>
      <c r="F68" s="34">
        <f t="shared" si="146"/>
        <v>0</v>
      </c>
      <c r="G68" s="34">
        <f t="shared" si="146"/>
        <v>0</v>
      </c>
      <c r="H68" s="34">
        <f t="shared" si="146"/>
        <v>0</v>
      </c>
      <c r="I68" s="34">
        <f t="shared" si="146"/>
        <v>0</v>
      </c>
      <c r="J68" s="34">
        <f t="shared" si="146"/>
        <v>-8084306</v>
      </c>
      <c r="K68" s="34">
        <f t="shared" si="146"/>
        <v>0</v>
      </c>
      <c r="L68" s="34">
        <f t="shared" si="146"/>
        <v>0</v>
      </c>
      <c r="M68" s="34">
        <f t="shared" si="146"/>
        <v>0</v>
      </c>
      <c r="N68" s="34">
        <f t="shared" si="146"/>
        <v>-162857161</v>
      </c>
      <c r="O68" s="34">
        <f t="shared" si="146"/>
        <v>0</v>
      </c>
      <c r="P68" s="34">
        <f>P69+P70</f>
        <v>0</v>
      </c>
      <c r="Q68" s="34">
        <f>Q69+Q70</f>
        <v>0</v>
      </c>
      <c r="R68" s="34">
        <f t="shared" ref="R68:Y68" si="147">R69+R70</f>
        <v>-297500</v>
      </c>
      <c r="S68" s="34">
        <f t="shared" si="147"/>
        <v>0</v>
      </c>
      <c r="T68" s="34">
        <f t="shared" si="147"/>
        <v>0</v>
      </c>
      <c r="U68" s="34">
        <f t="shared" si="147"/>
        <v>0</v>
      </c>
      <c r="V68" s="34">
        <f t="shared" si="147"/>
        <v>0</v>
      </c>
      <c r="W68" s="34">
        <f t="shared" si="147"/>
        <v>0</v>
      </c>
      <c r="X68" s="34">
        <f t="shared" si="147"/>
        <v>0</v>
      </c>
      <c r="Y68" s="34">
        <f t="shared" si="147"/>
        <v>0</v>
      </c>
      <c r="Z68" s="34">
        <f t="shared" ref="Z68:AC68" si="148">Z69+Z70</f>
        <v>-25384996</v>
      </c>
      <c r="AA68" s="34">
        <f t="shared" si="148"/>
        <v>0</v>
      </c>
      <c r="AB68" s="34">
        <f t="shared" si="148"/>
        <v>0</v>
      </c>
      <c r="AC68" s="34">
        <f t="shared" si="148"/>
        <v>0</v>
      </c>
      <c r="AD68" s="34">
        <f t="shared" ref="AD68:AE68" si="149">AD69+AD70</f>
        <v>-13346740</v>
      </c>
      <c r="AE68" s="34">
        <f t="shared" si="149"/>
        <v>0</v>
      </c>
      <c r="AF68" s="34">
        <f t="shared" ref="AF68:AK68" si="150">AF69+AF70</f>
        <v>0</v>
      </c>
      <c r="AG68" s="34">
        <f t="shared" si="150"/>
        <v>0</v>
      </c>
      <c r="AH68" s="34">
        <f t="shared" si="150"/>
        <v>-2429759</v>
      </c>
      <c r="AI68" s="34">
        <f t="shared" si="150"/>
        <v>0</v>
      </c>
      <c r="AJ68" s="34">
        <f t="shared" si="150"/>
        <v>0</v>
      </c>
      <c r="AK68" s="34">
        <f t="shared" si="150"/>
        <v>0</v>
      </c>
      <c r="AL68" s="85">
        <f t="shared" si="12"/>
        <v>147247943</v>
      </c>
      <c r="AM68" s="36">
        <f t="shared" si="49"/>
        <v>-212400462</v>
      </c>
      <c r="AN68" s="37">
        <f t="shared" si="145"/>
        <v>6.2802729753471884E-2</v>
      </c>
    </row>
    <row r="69" spans="1:40" s="48" customFormat="1" ht="11.25">
      <c r="A69" s="162" t="s">
        <v>54</v>
      </c>
      <c r="B69" s="49"/>
      <c r="C69" s="50"/>
      <c r="D69" s="50"/>
      <c r="E69" s="50">
        <v>5978837</v>
      </c>
      <c r="F69" s="46"/>
      <c r="G69" s="46"/>
      <c r="H69" s="46"/>
      <c r="I69" s="46"/>
      <c r="J69" s="46"/>
      <c r="K69" s="46"/>
      <c r="L69" s="46"/>
      <c r="M69" s="46"/>
      <c r="N69" s="46">
        <v>558394</v>
      </c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>
        <v>-2944785</v>
      </c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84">
        <f t="shared" si="12"/>
        <v>3592446</v>
      </c>
      <c r="AM69" s="46">
        <f t="shared" si="49"/>
        <v>3592446</v>
      </c>
      <c r="AN69" s="47">
        <f t="shared" si="145"/>
        <v>1.5322143772965376E-3</v>
      </c>
    </row>
    <row r="70" spans="1:40" s="48" customFormat="1" ht="11.25">
      <c r="A70" s="162" t="s">
        <v>55</v>
      </c>
      <c r="B70" s="49">
        <v>359648405</v>
      </c>
      <c r="C70" s="50"/>
      <c r="D70" s="50"/>
      <c r="E70" s="50">
        <v>-5978837</v>
      </c>
      <c r="F70" s="46"/>
      <c r="G70" s="46"/>
      <c r="H70" s="46"/>
      <c r="I70" s="46"/>
      <c r="J70" s="46">
        <v>-8084306</v>
      </c>
      <c r="K70" s="46"/>
      <c r="L70" s="46"/>
      <c r="M70" s="46"/>
      <c r="N70" s="46">
        <v>-163415555</v>
      </c>
      <c r="O70" s="46"/>
      <c r="P70" s="46"/>
      <c r="Q70" s="46"/>
      <c r="R70" s="46">
        <v>-297500</v>
      </c>
      <c r="S70" s="46"/>
      <c r="T70" s="46"/>
      <c r="U70" s="46"/>
      <c r="V70" s="46"/>
      <c r="W70" s="46"/>
      <c r="X70" s="46"/>
      <c r="Y70" s="46"/>
      <c r="Z70" s="46">
        <v>-22440211</v>
      </c>
      <c r="AA70" s="46"/>
      <c r="AB70" s="46"/>
      <c r="AC70" s="46"/>
      <c r="AD70" s="46">
        <v>-13346740</v>
      </c>
      <c r="AE70" s="46"/>
      <c r="AF70" s="46"/>
      <c r="AG70" s="46"/>
      <c r="AH70" s="46">
        <v>-2429759</v>
      </c>
      <c r="AI70" s="46"/>
      <c r="AJ70" s="46"/>
      <c r="AK70" s="46"/>
      <c r="AL70" s="84">
        <f t="shared" si="12"/>
        <v>143655497</v>
      </c>
      <c r="AM70" s="46">
        <f t="shared" si="49"/>
        <v>-215992908</v>
      </c>
      <c r="AN70" s="47">
        <f t="shared" si="145"/>
        <v>6.1270515376175345E-2</v>
      </c>
    </row>
    <row r="71" spans="1:40" ht="25.5">
      <c r="A71" s="33" t="s">
        <v>77</v>
      </c>
      <c r="B71" s="34">
        <f>B72</f>
        <v>409836</v>
      </c>
      <c r="C71" s="34">
        <f t="shared" ref="C71:AK71" si="151">C72</f>
        <v>0</v>
      </c>
      <c r="D71" s="34">
        <f t="shared" si="151"/>
        <v>0</v>
      </c>
      <c r="E71" s="34">
        <f t="shared" si="151"/>
        <v>0</v>
      </c>
      <c r="F71" s="34">
        <f t="shared" si="151"/>
        <v>0</v>
      </c>
      <c r="G71" s="34">
        <f t="shared" si="151"/>
        <v>0</v>
      </c>
      <c r="H71" s="34">
        <f t="shared" si="151"/>
        <v>0</v>
      </c>
      <c r="I71" s="34">
        <f t="shared" si="151"/>
        <v>0</v>
      </c>
      <c r="J71" s="34">
        <f t="shared" si="151"/>
        <v>0</v>
      </c>
      <c r="K71" s="34">
        <f t="shared" si="151"/>
        <v>0</v>
      </c>
      <c r="L71" s="34">
        <f t="shared" si="151"/>
        <v>0</v>
      </c>
      <c r="M71" s="34">
        <f t="shared" si="151"/>
        <v>0</v>
      </c>
      <c r="N71" s="34">
        <f t="shared" si="151"/>
        <v>-409836</v>
      </c>
      <c r="O71" s="34">
        <f t="shared" si="151"/>
        <v>0</v>
      </c>
      <c r="P71" s="34">
        <f t="shared" si="151"/>
        <v>0</v>
      </c>
      <c r="Q71" s="34">
        <f t="shared" si="151"/>
        <v>0</v>
      </c>
      <c r="R71" s="34">
        <f t="shared" si="151"/>
        <v>0</v>
      </c>
      <c r="S71" s="34">
        <f t="shared" si="151"/>
        <v>0</v>
      </c>
      <c r="T71" s="34">
        <f t="shared" si="151"/>
        <v>0</v>
      </c>
      <c r="U71" s="34">
        <f t="shared" si="151"/>
        <v>0</v>
      </c>
      <c r="V71" s="34">
        <f t="shared" si="151"/>
        <v>0</v>
      </c>
      <c r="W71" s="34">
        <f t="shared" si="151"/>
        <v>0</v>
      </c>
      <c r="X71" s="34">
        <f t="shared" si="151"/>
        <v>0</v>
      </c>
      <c r="Y71" s="34">
        <f t="shared" si="151"/>
        <v>0</v>
      </c>
      <c r="Z71" s="34">
        <f t="shared" si="151"/>
        <v>0</v>
      </c>
      <c r="AA71" s="34">
        <f t="shared" si="151"/>
        <v>0</v>
      </c>
      <c r="AB71" s="34">
        <f t="shared" si="151"/>
        <v>0</v>
      </c>
      <c r="AC71" s="34">
        <f t="shared" si="151"/>
        <v>0</v>
      </c>
      <c r="AD71" s="34">
        <f t="shared" si="151"/>
        <v>0</v>
      </c>
      <c r="AE71" s="34">
        <f t="shared" si="151"/>
        <v>0</v>
      </c>
      <c r="AF71" s="34">
        <f t="shared" si="151"/>
        <v>0</v>
      </c>
      <c r="AG71" s="34">
        <f t="shared" si="151"/>
        <v>0</v>
      </c>
      <c r="AH71" s="34">
        <f t="shared" si="151"/>
        <v>0</v>
      </c>
      <c r="AI71" s="34">
        <f t="shared" si="151"/>
        <v>0</v>
      </c>
      <c r="AJ71" s="34">
        <f t="shared" si="151"/>
        <v>0</v>
      </c>
      <c r="AK71" s="34">
        <f t="shared" si="151"/>
        <v>0</v>
      </c>
      <c r="AL71" s="85">
        <f t="shared" si="12"/>
        <v>0</v>
      </c>
      <c r="AM71" s="36">
        <f t="shared" si="49"/>
        <v>-409836</v>
      </c>
      <c r="AN71" s="37">
        <f t="shared" si="145"/>
        <v>0</v>
      </c>
    </row>
    <row r="72" spans="1:40" s="48" customFormat="1" ht="11.25">
      <c r="A72" s="162" t="s">
        <v>55</v>
      </c>
      <c r="B72" s="49">
        <v>409836</v>
      </c>
      <c r="C72" s="50"/>
      <c r="D72" s="50"/>
      <c r="E72" s="50"/>
      <c r="F72" s="46"/>
      <c r="G72" s="46"/>
      <c r="H72" s="46"/>
      <c r="I72" s="46"/>
      <c r="J72" s="46"/>
      <c r="K72" s="46"/>
      <c r="L72" s="46"/>
      <c r="M72" s="46"/>
      <c r="N72" s="46">
        <v>-409836</v>
      </c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84">
        <f t="shared" ref="AL72:AL137" si="152">B72+SUM(C72:AK72)</f>
        <v>0</v>
      </c>
      <c r="AM72" s="46">
        <f t="shared" si="49"/>
        <v>-409836</v>
      </c>
      <c r="AN72" s="47">
        <f t="shared" si="145"/>
        <v>0</v>
      </c>
    </row>
    <row r="73" spans="1:40" ht="25.5">
      <c r="A73" s="33" t="s">
        <v>78</v>
      </c>
      <c r="B73" s="34">
        <f>B74+B75</f>
        <v>25456707</v>
      </c>
      <c r="C73" s="34">
        <f t="shared" ref="C73:O73" si="153">C74+C75</f>
        <v>0</v>
      </c>
      <c r="D73" s="34">
        <f t="shared" si="153"/>
        <v>0</v>
      </c>
      <c r="E73" s="34">
        <f t="shared" si="153"/>
        <v>0</v>
      </c>
      <c r="F73" s="34">
        <f t="shared" si="153"/>
        <v>0</v>
      </c>
      <c r="G73" s="34">
        <f t="shared" si="153"/>
        <v>0</v>
      </c>
      <c r="H73" s="34">
        <f t="shared" si="153"/>
        <v>0</v>
      </c>
      <c r="I73" s="34">
        <f t="shared" si="153"/>
        <v>0</v>
      </c>
      <c r="J73" s="34">
        <f t="shared" si="153"/>
        <v>-6314824</v>
      </c>
      <c r="K73" s="34">
        <f t="shared" si="153"/>
        <v>0</v>
      </c>
      <c r="L73" s="34">
        <f t="shared" si="153"/>
        <v>0</v>
      </c>
      <c r="M73" s="34">
        <f t="shared" si="153"/>
        <v>0</v>
      </c>
      <c r="N73" s="34">
        <f t="shared" si="153"/>
        <v>-19141883</v>
      </c>
      <c r="O73" s="34">
        <f t="shared" si="153"/>
        <v>0</v>
      </c>
      <c r="P73" s="34">
        <f>P74+P75</f>
        <v>0</v>
      </c>
      <c r="Q73" s="34">
        <f>Q74+Q75</f>
        <v>0</v>
      </c>
      <c r="R73" s="34">
        <f t="shared" ref="R73:Y73" si="154">R74+R75</f>
        <v>0</v>
      </c>
      <c r="S73" s="34">
        <f t="shared" si="154"/>
        <v>0</v>
      </c>
      <c r="T73" s="34">
        <f t="shared" si="154"/>
        <v>0</v>
      </c>
      <c r="U73" s="34">
        <f t="shared" si="154"/>
        <v>0</v>
      </c>
      <c r="V73" s="34">
        <f t="shared" si="154"/>
        <v>0</v>
      </c>
      <c r="W73" s="34">
        <f t="shared" si="154"/>
        <v>0</v>
      </c>
      <c r="X73" s="34">
        <f t="shared" si="154"/>
        <v>0</v>
      </c>
      <c r="Y73" s="34">
        <f t="shared" si="154"/>
        <v>0</v>
      </c>
      <c r="Z73" s="34">
        <f t="shared" ref="Z73:AC73" si="155">Z74+Z75</f>
        <v>0</v>
      </c>
      <c r="AA73" s="34">
        <f t="shared" si="155"/>
        <v>0</v>
      </c>
      <c r="AB73" s="34">
        <f t="shared" si="155"/>
        <v>0</v>
      </c>
      <c r="AC73" s="34">
        <f t="shared" si="155"/>
        <v>0</v>
      </c>
      <c r="AD73" s="34">
        <f t="shared" ref="AD73:AE73" si="156">AD74+AD75</f>
        <v>0</v>
      </c>
      <c r="AE73" s="34">
        <f t="shared" si="156"/>
        <v>0</v>
      </c>
      <c r="AF73" s="34">
        <f t="shared" ref="AF73:AK73" si="157">AF74+AF75</f>
        <v>0</v>
      </c>
      <c r="AG73" s="34">
        <f t="shared" si="157"/>
        <v>0</v>
      </c>
      <c r="AH73" s="34">
        <f t="shared" si="157"/>
        <v>0</v>
      </c>
      <c r="AI73" s="34">
        <f t="shared" si="157"/>
        <v>0</v>
      </c>
      <c r="AJ73" s="34">
        <f t="shared" si="157"/>
        <v>0</v>
      </c>
      <c r="AK73" s="34">
        <f t="shared" si="157"/>
        <v>0</v>
      </c>
      <c r="AL73" s="85">
        <f t="shared" si="152"/>
        <v>0</v>
      </c>
      <c r="AM73" s="36">
        <f t="shared" si="49"/>
        <v>-25456707</v>
      </c>
      <c r="AN73" s="37">
        <f t="shared" si="145"/>
        <v>0</v>
      </c>
    </row>
    <row r="74" spans="1:40" s="48" customFormat="1" ht="11.25">
      <c r="A74" s="162" t="s">
        <v>54</v>
      </c>
      <c r="B74" s="49">
        <v>1351153</v>
      </c>
      <c r="C74" s="50">
        <v>1126787</v>
      </c>
      <c r="D74" s="50"/>
      <c r="E74" s="50"/>
      <c r="F74" s="46"/>
      <c r="G74" s="46"/>
      <c r="H74" s="46"/>
      <c r="I74" s="46"/>
      <c r="J74" s="46"/>
      <c r="K74" s="46"/>
      <c r="L74" s="46"/>
      <c r="M74" s="46"/>
      <c r="N74" s="46">
        <v>-2477940</v>
      </c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84">
        <f t="shared" si="152"/>
        <v>0</v>
      </c>
      <c r="AM74" s="46">
        <f t="shared" si="49"/>
        <v>-1351153</v>
      </c>
      <c r="AN74" s="47">
        <f t="shared" si="145"/>
        <v>0</v>
      </c>
    </row>
    <row r="75" spans="1:40" s="48" customFormat="1" ht="11.25">
      <c r="A75" s="162" t="s">
        <v>55</v>
      </c>
      <c r="B75" s="49">
        <v>24105554</v>
      </c>
      <c r="C75" s="50">
        <v>-1126787</v>
      </c>
      <c r="D75" s="50"/>
      <c r="E75" s="50"/>
      <c r="F75" s="46"/>
      <c r="G75" s="46"/>
      <c r="H75" s="46"/>
      <c r="I75" s="46"/>
      <c r="J75" s="46">
        <v>-6314824</v>
      </c>
      <c r="K75" s="46"/>
      <c r="L75" s="46"/>
      <c r="M75" s="46"/>
      <c r="N75" s="46">
        <v>-16663943</v>
      </c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84">
        <f t="shared" si="152"/>
        <v>0</v>
      </c>
      <c r="AM75" s="46">
        <f t="shared" si="49"/>
        <v>-24105554</v>
      </c>
      <c r="AN75" s="47">
        <f t="shared" ref="AN75:AN134" si="158">AL75/$AL$137</f>
        <v>0</v>
      </c>
    </row>
    <row r="76" spans="1:40" ht="25.5">
      <c r="A76" s="33" t="s">
        <v>79</v>
      </c>
      <c r="B76" s="34">
        <f>B77</f>
        <v>4098361</v>
      </c>
      <c r="C76" s="34">
        <f t="shared" ref="C76:AK76" si="159">C77</f>
        <v>0</v>
      </c>
      <c r="D76" s="34">
        <f t="shared" si="159"/>
        <v>0</v>
      </c>
      <c r="E76" s="34">
        <f t="shared" si="159"/>
        <v>0</v>
      </c>
      <c r="F76" s="34">
        <f t="shared" si="159"/>
        <v>0</v>
      </c>
      <c r="G76" s="34">
        <f t="shared" si="159"/>
        <v>0</v>
      </c>
      <c r="H76" s="34">
        <f t="shared" si="159"/>
        <v>0</v>
      </c>
      <c r="I76" s="34">
        <f t="shared" si="159"/>
        <v>0</v>
      </c>
      <c r="J76" s="34">
        <f t="shared" si="159"/>
        <v>0</v>
      </c>
      <c r="K76" s="34">
        <f t="shared" si="159"/>
        <v>0</v>
      </c>
      <c r="L76" s="34">
        <f t="shared" si="159"/>
        <v>0</v>
      </c>
      <c r="M76" s="34">
        <f t="shared" si="159"/>
        <v>0</v>
      </c>
      <c r="N76" s="34">
        <f t="shared" si="159"/>
        <v>-4098361</v>
      </c>
      <c r="O76" s="34">
        <f t="shared" si="159"/>
        <v>0</v>
      </c>
      <c r="P76" s="34">
        <f t="shared" si="159"/>
        <v>0</v>
      </c>
      <c r="Q76" s="34">
        <f t="shared" si="159"/>
        <v>0</v>
      </c>
      <c r="R76" s="34">
        <f t="shared" si="159"/>
        <v>0</v>
      </c>
      <c r="S76" s="34">
        <f t="shared" si="159"/>
        <v>0</v>
      </c>
      <c r="T76" s="34">
        <f t="shared" si="159"/>
        <v>0</v>
      </c>
      <c r="U76" s="34">
        <f t="shared" si="159"/>
        <v>0</v>
      </c>
      <c r="V76" s="34">
        <f t="shared" si="159"/>
        <v>0</v>
      </c>
      <c r="W76" s="34">
        <f t="shared" si="159"/>
        <v>0</v>
      </c>
      <c r="X76" s="34">
        <f t="shared" si="159"/>
        <v>0</v>
      </c>
      <c r="Y76" s="34">
        <f t="shared" si="159"/>
        <v>0</v>
      </c>
      <c r="Z76" s="34">
        <f t="shared" si="159"/>
        <v>0</v>
      </c>
      <c r="AA76" s="34">
        <f t="shared" si="159"/>
        <v>0</v>
      </c>
      <c r="AB76" s="34">
        <f t="shared" si="159"/>
        <v>0</v>
      </c>
      <c r="AC76" s="34">
        <f t="shared" si="159"/>
        <v>0</v>
      </c>
      <c r="AD76" s="34">
        <f t="shared" si="159"/>
        <v>0</v>
      </c>
      <c r="AE76" s="34">
        <f t="shared" si="159"/>
        <v>0</v>
      </c>
      <c r="AF76" s="34">
        <f t="shared" si="159"/>
        <v>0</v>
      </c>
      <c r="AG76" s="34">
        <f t="shared" si="159"/>
        <v>0</v>
      </c>
      <c r="AH76" s="34">
        <f t="shared" si="159"/>
        <v>0</v>
      </c>
      <c r="AI76" s="34">
        <f t="shared" si="159"/>
        <v>0</v>
      </c>
      <c r="AJ76" s="34">
        <f t="shared" si="159"/>
        <v>0</v>
      </c>
      <c r="AK76" s="34">
        <f t="shared" si="159"/>
        <v>0</v>
      </c>
      <c r="AL76" s="85">
        <f t="shared" si="152"/>
        <v>0</v>
      </c>
      <c r="AM76" s="36">
        <f t="shared" si="49"/>
        <v>-4098361</v>
      </c>
      <c r="AN76" s="37">
        <f t="shared" si="158"/>
        <v>0</v>
      </c>
    </row>
    <row r="77" spans="1:40" s="48" customFormat="1" ht="11.25">
      <c r="A77" s="162" t="s">
        <v>55</v>
      </c>
      <c r="B77" s="49">
        <v>4098361</v>
      </c>
      <c r="C77" s="50"/>
      <c r="D77" s="50"/>
      <c r="E77" s="50"/>
      <c r="F77" s="46"/>
      <c r="G77" s="46"/>
      <c r="H77" s="46"/>
      <c r="I77" s="46"/>
      <c r="J77" s="46"/>
      <c r="K77" s="46"/>
      <c r="L77" s="46"/>
      <c r="M77" s="46"/>
      <c r="N77" s="46">
        <v>-4098361</v>
      </c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84">
        <f t="shared" si="152"/>
        <v>0</v>
      </c>
      <c r="AM77" s="46">
        <f t="shared" si="49"/>
        <v>-4098361</v>
      </c>
      <c r="AN77" s="47">
        <f t="shared" si="158"/>
        <v>0</v>
      </c>
    </row>
    <row r="78" spans="1:40" ht="25.5">
      <c r="A78" s="51" t="s">
        <v>80</v>
      </c>
      <c r="B78" s="52">
        <f>B79</f>
        <v>37555</v>
      </c>
      <c r="C78" s="52">
        <f t="shared" ref="C78:AK78" si="160">C79</f>
        <v>0</v>
      </c>
      <c r="D78" s="52">
        <f t="shared" si="160"/>
        <v>0</v>
      </c>
      <c r="E78" s="52">
        <f t="shared" si="160"/>
        <v>0</v>
      </c>
      <c r="F78" s="52">
        <f t="shared" si="160"/>
        <v>0</v>
      </c>
      <c r="G78" s="52">
        <f t="shared" si="160"/>
        <v>0</v>
      </c>
      <c r="H78" s="52">
        <f t="shared" si="160"/>
        <v>0</v>
      </c>
      <c r="I78" s="52">
        <f t="shared" si="160"/>
        <v>0</v>
      </c>
      <c r="J78" s="52">
        <f t="shared" si="160"/>
        <v>0</v>
      </c>
      <c r="K78" s="52">
        <f t="shared" si="160"/>
        <v>0</v>
      </c>
      <c r="L78" s="52">
        <f t="shared" si="160"/>
        <v>0</v>
      </c>
      <c r="M78" s="52">
        <f t="shared" si="160"/>
        <v>0</v>
      </c>
      <c r="N78" s="52">
        <f t="shared" si="160"/>
        <v>0</v>
      </c>
      <c r="O78" s="52">
        <f t="shared" si="160"/>
        <v>0</v>
      </c>
      <c r="P78" s="52">
        <f t="shared" si="160"/>
        <v>0</v>
      </c>
      <c r="Q78" s="52">
        <f t="shared" si="160"/>
        <v>0</v>
      </c>
      <c r="R78" s="52">
        <f t="shared" si="160"/>
        <v>0</v>
      </c>
      <c r="S78" s="52">
        <f t="shared" si="160"/>
        <v>0</v>
      </c>
      <c r="T78" s="52">
        <f t="shared" si="160"/>
        <v>0</v>
      </c>
      <c r="U78" s="52">
        <f t="shared" si="160"/>
        <v>0</v>
      </c>
      <c r="V78" s="52">
        <f t="shared" si="160"/>
        <v>0</v>
      </c>
      <c r="W78" s="52">
        <f t="shared" si="160"/>
        <v>0</v>
      </c>
      <c r="X78" s="52">
        <f t="shared" si="160"/>
        <v>0</v>
      </c>
      <c r="Y78" s="52">
        <f t="shared" si="160"/>
        <v>0</v>
      </c>
      <c r="Z78" s="52">
        <f t="shared" si="160"/>
        <v>0</v>
      </c>
      <c r="AA78" s="52">
        <f t="shared" si="160"/>
        <v>0</v>
      </c>
      <c r="AB78" s="52">
        <f t="shared" si="160"/>
        <v>0</v>
      </c>
      <c r="AC78" s="52">
        <f t="shared" si="160"/>
        <v>0</v>
      </c>
      <c r="AD78" s="52">
        <f t="shared" si="160"/>
        <v>0</v>
      </c>
      <c r="AE78" s="52">
        <f t="shared" si="160"/>
        <v>0</v>
      </c>
      <c r="AF78" s="52">
        <f t="shared" si="160"/>
        <v>0</v>
      </c>
      <c r="AG78" s="52">
        <f t="shared" si="160"/>
        <v>0</v>
      </c>
      <c r="AH78" s="52">
        <f t="shared" si="160"/>
        <v>-6814</v>
      </c>
      <c r="AI78" s="52">
        <f t="shared" si="160"/>
        <v>0</v>
      </c>
      <c r="AJ78" s="52">
        <f t="shared" si="160"/>
        <v>0</v>
      </c>
      <c r="AK78" s="52">
        <f t="shared" si="160"/>
        <v>0</v>
      </c>
      <c r="AL78" s="86">
        <f t="shared" si="152"/>
        <v>30741</v>
      </c>
      <c r="AM78" s="87">
        <f t="shared" si="49"/>
        <v>-6814</v>
      </c>
      <c r="AN78" s="37">
        <f t="shared" si="158"/>
        <v>1.3111345910967864E-5</v>
      </c>
    </row>
    <row r="79" spans="1:40" s="48" customFormat="1" ht="11.25">
      <c r="A79" s="162" t="s">
        <v>54</v>
      </c>
      <c r="B79" s="50">
        <v>37555</v>
      </c>
      <c r="C79" s="50"/>
      <c r="D79" s="50"/>
      <c r="E79" s="50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>
        <v>-6814</v>
      </c>
      <c r="AI79" s="46"/>
      <c r="AJ79" s="46"/>
      <c r="AK79" s="46"/>
      <c r="AL79" s="84">
        <f t="shared" si="152"/>
        <v>30741</v>
      </c>
      <c r="AM79" s="46">
        <f t="shared" si="49"/>
        <v>-6814</v>
      </c>
      <c r="AN79" s="47">
        <f t="shared" si="158"/>
        <v>1.3111345910967864E-5</v>
      </c>
    </row>
    <row r="80" spans="1:40" s="91" customFormat="1">
      <c r="A80" s="88" t="s">
        <v>81</v>
      </c>
      <c r="B80" s="89">
        <f>B81+B82</f>
        <v>12455000</v>
      </c>
      <c r="C80" s="89">
        <f t="shared" ref="C80:Y80" si="161">C81+C82</f>
        <v>0</v>
      </c>
      <c r="D80" s="89">
        <f t="shared" si="161"/>
        <v>0</v>
      </c>
      <c r="E80" s="89">
        <f t="shared" si="161"/>
        <v>0</v>
      </c>
      <c r="F80" s="89">
        <f t="shared" si="161"/>
        <v>0</v>
      </c>
      <c r="G80" s="89">
        <f t="shared" si="161"/>
        <v>0</v>
      </c>
      <c r="H80" s="89">
        <f t="shared" si="161"/>
        <v>0</v>
      </c>
      <c r="I80" s="89">
        <f t="shared" si="161"/>
        <v>0</v>
      </c>
      <c r="J80" s="89">
        <f t="shared" si="161"/>
        <v>223993</v>
      </c>
      <c r="K80" s="89">
        <f t="shared" si="161"/>
        <v>5420000</v>
      </c>
      <c r="L80" s="89">
        <f t="shared" si="161"/>
        <v>0</v>
      </c>
      <c r="M80" s="89">
        <f t="shared" si="161"/>
        <v>0</v>
      </c>
      <c r="N80" s="89">
        <f t="shared" si="161"/>
        <v>0</v>
      </c>
      <c r="O80" s="89">
        <f t="shared" si="161"/>
        <v>0</v>
      </c>
      <c r="P80" s="89">
        <f t="shared" si="161"/>
        <v>0</v>
      </c>
      <c r="Q80" s="89">
        <f t="shared" si="161"/>
        <v>0</v>
      </c>
      <c r="R80" s="89">
        <f t="shared" si="161"/>
        <v>0</v>
      </c>
      <c r="S80" s="89">
        <f t="shared" si="161"/>
        <v>105000</v>
      </c>
      <c r="T80" s="89">
        <f t="shared" si="161"/>
        <v>0</v>
      </c>
      <c r="U80" s="89">
        <f t="shared" si="161"/>
        <v>0</v>
      </c>
      <c r="V80" s="89">
        <f t="shared" si="161"/>
        <v>159500</v>
      </c>
      <c r="W80" s="89">
        <f t="shared" si="161"/>
        <v>0</v>
      </c>
      <c r="X80" s="89">
        <f t="shared" si="161"/>
        <v>6250000</v>
      </c>
      <c r="Y80" s="89">
        <f t="shared" si="161"/>
        <v>61300</v>
      </c>
      <c r="Z80" s="89">
        <f t="shared" ref="Z80:AC80" si="162">Z81+Z82</f>
        <v>0</v>
      </c>
      <c r="AA80" s="89">
        <f t="shared" si="162"/>
        <v>0</v>
      </c>
      <c r="AB80" s="89">
        <f t="shared" si="162"/>
        <v>0</v>
      </c>
      <c r="AC80" s="89">
        <f t="shared" si="162"/>
        <v>0</v>
      </c>
      <c r="AD80" s="89">
        <f t="shared" ref="AD80:AE80" si="163">AD81+AD82</f>
        <v>-345241</v>
      </c>
      <c r="AE80" s="89">
        <f t="shared" si="163"/>
        <v>0</v>
      </c>
      <c r="AF80" s="89">
        <f t="shared" ref="AF80:AK80" si="164">AF81+AF82</f>
        <v>355618</v>
      </c>
      <c r="AG80" s="89">
        <f t="shared" si="164"/>
        <v>0</v>
      </c>
      <c r="AH80" s="89">
        <f t="shared" si="164"/>
        <v>0</v>
      </c>
      <c r="AI80" s="89">
        <f t="shared" si="164"/>
        <v>-118306</v>
      </c>
      <c r="AJ80" s="89">
        <f t="shared" si="164"/>
        <v>0</v>
      </c>
      <c r="AK80" s="89">
        <f t="shared" si="164"/>
        <v>0</v>
      </c>
      <c r="AL80" s="90">
        <f t="shared" si="152"/>
        <v>24566864</v>
      </c>
      <c r="AM80" s="27">
        <f t="shared" si="49"/>
        <v>12111864</v>
      </c>
      <c r="AN80" s="28">
        <f t="shared" si="158"/>
        <v>1.0478014763726087E-2</v>
      </c>
    </row>
    <row r="81" spans="1:40" s="94" customFormat="1" ht="10.5">
      <c r="A81" s="169" t="s">
        <v>54</v>
      </c>
      <c r="B81" s="92">
        <f>B86+B88+B90+B95+B97+B92</f>
        <v>12455000</v>
      </c>
      <c r="C81" s="92">
        <f t="shared" ref="C81:Y81" si="165">C86+C88+C90+C95+C97+C92</f>
        <v>0</v>
      </c>
      <c r="D81" s="92">
        <f t="shared" si="165"/>
        <v>0</v>
      </c>
      <c r="E81" s="92">
        <f t="shared" si="165"/>
        <v>0</v>
      </c>
      <c r="F81" s="92">
        <f t="shared" si="165"/>
        <v>0</v>
      </c>
      <c r="G81" s="92">
        <f t="shared" si="165"/>
        <v>0</v>
      </c>
      <c r="H81" s="92">
        <f t="shared" si="165"/>
        <v>0</v>
      </c>
      <c r="I81" s="92">
        <f t="shared" si="165"/>
        <v>0</v>
      </c>
      <c r="J81" s="92">
        <f t="shared" si="165"/>
        <v>165993</v>
      </c>
      <c r="K81" s="92">
        <f t="shared" si="165"/>
        <v>5420000</v>
      </c>
      <c r="L81" s="92">
        <f t="shared" si="165"/>
        <v>0</v>
      </c>
      <c r="M81" s="92">
        <f t="shared" si="165"/>
        <v>0</v>
      </c>
      <c r="N81" s="92">
        <f t="shared" si="165"/>
        <v>0</v>
      </c>
      <c r="O81" s="92">
        <f t="shared" si="165"/>
        <v>0</v>
      </c>
      <c r="P81" s="92">
        <f t="shared" si="165"/>
        <v>0</v>
      </c>
      <c r="Q81" s="92">
        <f t="shared" si="165"/>
        <v>0</v>
      </c>
      <c r="R81" s="92">
        <f t="shared" si="165"/>
        <v>0</v>
      </c>
      <c r="S81" s="92">
        <f t="shared" si="165"/>
        <v>105000</v>
      </c>
      <c r="T81" s="92">
        <f t="shared" si="165"/>
        <v>0</v>
      </c>
      <c r="U81" s="92">
        <f t="shared" si="165"/>
        <v>0</v>
      </c>
      <c r="V81" s="92">
        <f t="shared" si="165"/>
        <v>68000</v>
      </c>
      <c r="W81" s="92">
        <f t="shared" si="165"/>
        <v>0</v>
      </c>
      <c r="X81" s="92">
        <f t="shared" si="165"/>
        <v>6250000</v>
      </c>
      <c r="Y81" s="92">
        <f t="shared" si="165"/>
        <v>61300</v>
      </c>
      <c r="Z81" s="92">
        <f t="shared" ref="Z81:AC81" si="166">Z86+Z88+Z90+Z95+Z97+Z92</f>
        <v>-6265453</v>
      </c>
      <c r="AA81" s="92">
        <f t="shared" si="166"/>
        <v>0</v>
      </c>
      <c r="AB81" s="92">
        <f t="shared" si="166"/>
        <v>0</v>
      </c>
      <c r="AC81" s="92">
        <f t="shared" si="166"/>
        <v>0</v>
      </c>
      <c r="AD81" s="92">
        <f t="shared" ref="AD81:AE81" si="167">AD86+AD88+AD90+AD95+AD97+AD92</f>
        <v>-345241</v>
      </c>
      <c r="AE81" s="92">
        <f t="shared" si="167"/>
        <v>0</v>
      </c>
      <c r="AF81" s="92">
        <f t="shared" ref="AF81:AK81" si="168">AF86+AF88+AF90+AF95+AF97+AF92</f>
        <v>348180</v>
      </c>
      <c r="AG81" s="92">
        <f t="shared" si="168"/>
        <v>0</v>
      </c>
      <c r="AH81" s="92">
        <f t="shared" si="168"/>
        <v>0</v>
      </c>
      <c r="AI81" s="92">
        <f t="shared" si="168"/>
        <v>-118306</v>
      </c>
      <c r="AJ81" s="92">
        <f t="shared" si="168"/>
        <v>0</v>
      </c>
      <c r="AK81" s="92">
        <f t="shared" si="168"/>
        <v>0</v>
      </c>
      <c r="AL81" s="93">
        <f t="shared" si="152"/>
        <v>18144473</v>
      </c>
      <c r="AM81" s="66">
        <f t="shared" si="49"/>
        <v>5689473</v>
      </c>
      <c r="AN81" s="55">
        <f t="shared" si="158"/>
        <v>7.7388003602750994E-3</v>
      </c>
    </row>
    <row r="82" spans="1:40" s="94" customFormat="1" ht="10.5">
      <c r="A82" s="169" t="s">
        <v>55</v>
      </c>
      <c r="B82" s="92">
        <f>B84+B98+B93</f>
        <v>0</v>
      </c>
      <c r="C82" s="92">
        <f t="shared" ref="C82:AC82" si="169">C84+C98+C93</f>
        <v>0</v>
      </c>
      <c r="D82" s="92">
        <f t="shared" si="169"/>
        <v>0</v>
      </c>
      <c r="E82" s="92">
        <f t="shared" si="169"/>
        <v>0</v>
      </c>
      <c r="F82" s="92">
        <f t="shared" si="169"/>
        <v>0</v>
      </c>
      <c r="G82" s="92">
        <f t="shared" si="169"/>
        <v>0</v>
      </c>
      <c r="H82" s="92">
        <f t="shared" si="169"/>
        <v>0</v>
      </c>
      <c r="I82" s="92">
        <f t="shared" si="169"/>
        <v>0</v>
      </c>
      <c r="J82" s="92">
        <f t="shared" si="169"/>
        <v>58000</v>
      </c>
      <c r="K82" s="92">
        <f t="shared" si="169"/>
        <v>0</v>
      </c>
      <c r="L82" s="92">
        <f t="shared" si="169"/>
        <v>0</v>
      </c>
      <c r="M82" s="92">
        <f t="shared" si="169"/>
        <v>0</v>
      </c>
      <c r="N82" s="92">
        <f t="shared" si="169"/>
        <v>0</v>
      </c>
      <c r="O82" s="92">
        <f t="shared" si="169"/>
        <v>0</v>
      </c>
      <c r="P82" s="92">
        <f t="shared" si="169"/>
        <v>0</v>
      </c>
      <c r="Q82" s="92">
        <f t="shared" si="169"/>
        <v>0</v>
      </c>
      <c r="R82" s="92">
        <f t="shared" si="169"/>
        <v>0</v>
      </c>
      <c r="S82" s="92">
        <f t="shared" si="169"/>
        <v>0</v>
      </c>
      <c r="T82" s="92">
        <f t="shared" si="169"/>
        <v>0</v>
      </c>
      <c r="U82" s="92">
        <f t="shared" si="169"/>
        <v>0</v>
      </c>
      <c r="V82" s="92">
        <f t="shared" si="169"/>
        <v>91500</v>
      </c>
      <c r="W82" s="92">
        <f t="shared" si="169"/>
        <v>0</v>
      </c>
      <c r="X82" s="92">
        <f t="shared" si="169"/>
        <v>0</v>
      </c>
      <c r="Y82" s="92">
        <f t="shared" si="169"/>
        <v>0</v>
      </c>
      <c r="Z82" s="92">
        <f t="shared" si="169"/>
        <v>6265453</v>
      </c>
      <c r="AA82" s="92">
        <f t="shared" si="169"/>
        <v>0</v>
      </c>
      <c r="AB82" s="92">
        <f t="shared" si="169"/>
        <v>0</v>
      </c>
      <c r="AC82" s="92">
        <f t="shared" si="169"/>
        <v>0</v>
      </c>
      <c r="AD82" s="92">
        <f t="shared" ref="AD82:AE82" si="170">AD84+AD98+AD93</f>
        <v>0</v>
      </c>
      <c r="AE82" s="92">
        <f t="shared" si="170"/>
        <v>0</v>
      </c>
      <c r="AF82" s="92">
        <f t="shared" ref="AF82:AK82" si="171">AF84+AF98+AF93</f>
        <v>7438</v>
      </c>
      <c r="AG82" s="92">
        <f t="shared" si="171"/>
        <v>0</v>
      </c>
      <c r="AH82" s="92">
        <f t="shared" si="171"/>
        <v>0</v>
      </c>
      <c r="AI82" s="92">
        <f t="shared" si="171"/>
        <v>0</v>
      </c>
      <c r="AJ82" s="92">
        <f t="shared" si="171"/>
        <v>0</v>
      </c>
      <c r="AK82" s="92">
        <f t="shared" si="171"/>
        <v>0</v>
      </c>
      <c r="AL82" s="93">
        <f t="shared" si="152"/>
        <v>6422391</v>
      </c>
      <c r="AM82" s="66">
        <f t="shared" si="49"/>
        <v>6422391</v>
      </c>
      <c r="AN82" s="55">
        <f t="shared" si="158"/>
        <v>2.7392144034509877E-3</v>
      </c>
    </row>
    <row r="83" spans="1:40">
      <c r="A83" s="95" t="s">
        <v>82</v>
      </c>
      <c r="B83" s="80">
        <f>B84</f>
        <v>0</v>
      </c>
      <c r="C83" s="80">
        <f t="shared" ref="C83:AK83" si="172">C84</f>
        <v>0</v>
      </c>
      <c r="D83" s="80">
        <f t="shared" si="172"/>
        <v>0</v>
      </c>
      <c r="E83" s="80">
        <f t="shared" si="172"/>
        <v>0</v>
      </c>
      <c r="F83" s="80">
        <f t="shared" si="172"/>
        <v>0</v>
      </c>
      <c r="G83" s="80">
        <f t="shared" si="172"/>
        <v>0</v>
      </c>
      <c r="H83" s="80">
        <f t="shared" si="172"/>
        <v>0</v>
      </c>
      <c r="I83" s="80">
        <f t="shared" si="172"/>
        <v>0</v>
      </c>
      <c r="J83" s="80">
        <f t="shared" si="172"/>
        <v>58000</v>
      </c>
      <c r="K83" s="80">
        <f t="shared" si="172"/>
        <v>0</v>
      </c>
      <c r="L83" s="80">
        <f t="shared" si="172"/>
        <v>0</v>
      </c>
      <c r="M83" s="80">
        <f t="shared" si="172"/>
        <v>0</v>
      </c>
      <c r="N83" s="80">
        <f t="shared" si="172"/>
        <v>0</v>
      </c>
      <c r="O83" s="80">
        <f t="shared" si="172"/>
        <v>0</v>
      </c>
      <c r="P83" s="80">
        <f t="shared" si="172"/>
        <v>0</v>
      </c>
      <c r="Q83" s="80">
        <f t="shared" si="172"/>
        <v>0</v>
      </c>
      <c r="R83" s="80">
        <f t="shared" si="172"/>
        <v>0</v>
      </c>
      <c r="S83" s="80">
        <f t="shared" si="172"/>
        <v>0</v>
      </c>
      <c r="T83" s="80">
        <f t="shared" si="172"/>
        <v>0</v>
      </c>
      <c r="U83" s="80">
        <f t="shared" si="172"/>
        <v>0</v>
      </c>
      <c r="V83" s="80">
        <f t="shared" si="172"/>
        <v>0</v>
      </c>
      <c r="W83" s="80">
        <f t="shared" si="172"/>
        <v>0</v>
      </c>
      <c r="X83" s="80">
        <f t="shared" si="172"/>
        <v>0</v>
      </c>
      <c r="Y83" s="80">
        <f t="shared" si="172"/>
        <v>0</v>
      </c>
      <c r="Z83" s="80">
        <f t="shared" si="172"/>
        <v>0</v>
      </c>
      <c r="AA83" s="80">
        <f t="shared" si="172"/>
        <v>0</v>
      </c>
      <c r="AB83" s="80">
        <f t="shared" si="172"/>
        <v>0</v>
      </c>
      <c r="AC83" s="80">
        <f t="shared" si="172"/>
        <v>0</v>
      </c>
      <c r="AD83" s="80">
        <f t="shared" si="172"/>
        <v>0</v>
      </c>
      <c r="AE83" s="80">
        <f t="shared" si="172"/>
        <v>0</v>
      </c>
      <c r="AF83" s="80">
        <f t="shared" si="172"/>
        <v>0</v>
      </c>
      <c r="AG83" s="80">
        <f t="shared" si="172"/>
        <v>0</v>
      </c>
      <c r="AH83" s="80">
        <f t="shared" si="172"/>
        <v>0</v>
      </c>
      <c r="AI83" s="80">
        <f t="shared" si="172"/>
        <v>0</v>
      </c>
      <c r="AJ83" s="80">
        <f t="shared" si="172"/>
        <v>0</v>
      </c>
      <c r="AK83" s="80">
        <f t="shared" si="172"/>
        <v>0</v>
      </c>
      <c r="AL83" s="36">
        <f t="shared" si="152"/>
        <v>58000</v>
      </c>
      <c r="AM83" s="36">
        <f t="shared" si="49"/>
        <v>58000</v>
      </c>
      <c r="AN83" s="37">
        <f t="shared" si="158"/>
        <v>2.4737583775288252E-5</v>
      </c>
    </row>
    <row r="84" spans="1:40" s="48" customFormat="1" ht="11.25">
      <c r="A84" s="162" t="s">
        <v>55</v>
      </c>
      <c r="B84" s="44">
        <v>0</v>
      </c>
      <c r="C84" s="45"/>
      <c r="D84" s="45"/>
      <c r="E84" s="45"/>
      <c r="F84" s="46"/>
      <c r="G84" s="46"/>
      <c r="H84" s="46"/>
      <c r="I84" s="46"/>
      <c r="J84" s="46">
        <v>58000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>
        <f t="shared" si="152"/>
        <v>58000</v>
      </c>
      <c r="AM84" s="46">
        <f t="shared" si="49"/>
        <v>58000</v>
      </c>
      <c r="AN84" s="47">
        <f t="shared" si="158"/>
        <v>2.4737583775288252E-5</v>
      </c>
    </row>
    <row r="85" spans="1:40">
      <c r="A85" s="95" t="s">
        <v>83</v>
      </c>
      <c r="B85" s="42">
        <f>B86</f>
        <v>155000</v>
      </c>
      <c r="C85" s="42">
        <f t="shared" ref="C85:AK85" si="173">C86</f>
        <v>0</v>
      </c>
      <c r="D85" s="42">
        <f t="shared" si="173"/>
        <v>0</v>
      </c>
      <c r="E85" s="42">
        <f t="shared" si="173"/>
        <v>0</v>
      </c>
      <c r="F85" s="42">
        <f t="shared" si="173"/>
        <v>0</v>
      </c>
      <c r="G85" s="42">
        <f t="shared" si="173"/>
        <v>0</v>
      </c>
      <c r="H85" s="42">
        <f t="shared" si="173"/>
        <v>0</v>
      </c>
      <c r="I85" s="42">
        <f t="shared" si="173"/>
        <v>0</v>
      </c>
      <c r="J85" s="42">
        <f t="shared" si="173"/>
        <v>0</v>
      </c>
      <c r="K85" s="42">
        <f t="shared" si="173"/>
        <v>0</v>
      </c>
      <c r="L85" s="42">
        <f t="shared" si="173"/>
        <v>0</v>
      </c>
      <c r="M85" s="42">
        <f t="shared" si="173"/>
        <v>0</v>
      </c>
      <c r="N85" s="42">
        <f t="shared" si="173"/>
        <v>0</v>
      </c>
      <c r="O85" s="42">
        <f t="shared" si="173"/>
        <v>0</v>
      </c>
      <c r="P85" s="42">
        <f t="shared" si="173"/>
        <v>0</v>
      </c>
      <c r="Q85" s="42">
        <f t="shared" si="173"/>
        <v>0</v>
      </c>
      <c r="R85" s="42">
        <f t="shared" si="173"/>
        <v>0</v>
      </c>
      <c r="S85" s="42">
        <f t="shared" si="173"/>
        <v>0</v>
      </c>
      <c r="T85" s="42">
        <f t="shared" si="173"/>
        <v>0</v>
      </c>
      <c r="U85" s="42">
        <f t="shared" si="173"/>
        <v>0</v>
      </c>
      <c r="V85" s="42">
        <f t="shared" si="173"/>
        <v>0</v>
      </c>
      <c r="W85" s="42">
        <f t="shared" si="173"/>
        <v>0</v>
      </c>
      <c r="X85" s="42">
        <f t="shared" si="173"/>
        <v>0</v>
      </c>
      <c r="Y85" s="42">
        <f t="shared" si="173"/>
        <v>0</v>
      </c>
      <c r="Z85" s="42">
        <f t="shared" si="173"/>
        <v>0</v>
      </c>
      <c r="AA85" s="42">
        <f t="shared" si="173"/>
        <v>0</v>
      </c>
      <c r="AB85" s="42">
        <f t="shared" si="173"/>
        <v>0</v>
      </c>
      <c r="AC85" s="42">
        <f t="shared" si="173"/>
        <v>0</v>
      </c>
      <c r="AD85" s="42">
        <f t="shared" si="173"/>
        <v>31629</v>
      </c>
      <c r="AE85" s="42">
        <f t="shared" si="173"/>
        <v>0</v>
      </c>
      <c r="AF85" s="42">
        <f t="shared" si="173"/>
        <v>0</v>
      </c>
      <c r="AG85" s="42">
        <f t="shared" si="173"/>
        <v>0</v>
      </c>
      <c r="AH85" s="42">
        <f t="shared" si="173"/>
        <v>0</v>
      </c>
      <c r="AI85" s="42">
        <f t="shared" si="173"/>
        <v>0</v>
      </c>
      <c r="AJ85" s="42">
        <f t="shared" si="173"/>
        <v>0</v>
      </c>
      <c r="AK85" s="42">
        <f t="shared" si="173"/>
        <v>0</v>
      </c>
      <c r="AL85" s="36">
        <f t="shared" si="152"/>
        <v>186629</v>
      </c>
      <c r="AM85" s="36">
        <f t="shared" si="49"/>
        <v>31629</v>
      </c>
      <c r="AN85" s="37">
        <f t="shared" si="158"/>
        <v>7.9599146937901226E-5</v>
      </c>
    </row>
    <row r="86" spans="1:40" s="48" customFormat="1" ht="11.25">
      <c r="A86" s="162" t="s">
        <v>54</v>
      </c>
      <c r="B86" s="44">
        <v>155000</v>
      </c>
      <c r="C86" s="45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>
        <v>31629</v>
      </c>
      <c r="AE86" s="46"/>
      <c r="AF86" s="46"/>
      <c r="AG86" s="46"/>
      <c r="AH86" s="46"/>
      <c r="AI86" s="46"/>
      <c r="AJ86" s="46"/>
      <c r="AK86" s="46"/>
      <c r="AL86" s="46">
        <f t="shared" si="152"/>
        <v>186629</v>
      </c>
      <c r="AM86" s="46">
        <f t="shared" si="49"/>
        <v>31629</v>
      </c>
      <c r="AN86" s="47">
        <f t="shared" si="158"/>
        <v>7.9599146937901226E-5</v>
      </c>
    </row>
    <row r="87" spans="1:40">
      <c r="A87" s="95" t="s">
        <v>84</v>
      </c>
      <c r="B87" s="42">
        <f>B88</f>
        <v>6300000</v>
      </c>
      <c r="C87" s="42">
        <f t="shared" ref="C87:AK87" si="174">C88</f>
        <v>0</v>
      </c>
      <c r="D87" s="42">
        <f t="shared" si="174"/>
        <v>0</v>
      </c>
      <c r="E87" s="42">
        <f t="shared" si="174"/>
        <v>0</v>
      </c>
      <c r="F87" s="42">
        <f t="shared" si="174"/>
        <v>0</v>
      </c>
      <c r="G87" s="42">
        <f t="shared" si="174"/>
        <v>0</v>
      </c>
      <c r="H87" s="42">
        <f t="shared" si="174"/>
        <v>0</v>
      </c>
      <c r="I87" s="42">
        <f t="shared" si="174"/>
        <v>0</v>
      </c>
      <c r="J87" s="42">
        <f t="shared" si="174"/>
        <v>0</v>
      </c>
      <c r="K87" s="42">
        <f t="shared" si="174"/>
        <v>0</v>
      </c>
      <c r="L87" s="42">
        <f t="shared" si="174"/>
        <v>0</v>
      </c>
      <c r="M87" s="42">
        <f t="shared" si="174"/>
        <v>0</v>
      </c>
      <c r="N87" s="42">
        <f t="shared" si="174"/>
        <v>0</v>
      </c>
      <c r="O87" s="42">
        <f t="shared" si="174"/>
        <v>0</v>
      </c>
      <c r="P87" s="42">
        <f t="shared" si="174"/>
        <v>0</v>
      </c>
      <c r="Q87" s="42">
        <f t="shared" si="174"/>
        <v>0</v>
      </c>
      <c r="R87" s="42">
        <f t="shared" si="174"/>
        <v>0</v>
      </c>
      <c r="S87" s="42">
        <f t="shared" si="174"/>
        <v>0</v>
      </c>
      <c r="T87" s="42">
        <f t="shared" si="174"/>
        <v>0</v>
      </c>
      <c r="U87" s="42">
        <f t="shared" si="174"/>
        <v>0</v>
      </c>
      <c r="V87" s="42">
        <f t="shared" si="174"/>
        <v>0</v>
      </c>
      <c r="W87" s="42">
        <f t="shared" si="174"/>
        <v>0</v>
      </c>
      <c r="X87" s="42">
        <f t="shared" si="174"/>
        <v>0</v>
      </c>
      <c r="Y87" s="42">
        <f t="shared" si="174"/>
        <v>0</v>
      </c>
      <c r="Z87" s="42">
        <f t="shared" si="174"/>
        <v>0</v>
      </c>
      <c r="AA87" s="42">
        <f t="shared" si="174"/>
        <v>0</v>
      </c>
      <c r="AB87" s="42">
        <f t="shared" si="174"/>
        <v>0</v>
      </c>
      <c r="AC87" s="42">
        <f t="shared" si="174"/>
        <v>0</v>
      </c>
      <c r="AD87" s="42">
        <f t="shared" si="174"/>
        <v>-376870</v>
      </c>
      <c r="AE87" s="42">
        <f t="shared" si="174"/>
        <v>0</v>
      </c>
      <c r="AF87" s="42">
        <f t="shared" si="174"/>
        <v>0</v>
      </c>
      <c r="AG87" s="42">
        <f t="shared" si="174"/>
        <v>0</v>
      </c>
      <c r="AH87" s="42">
        <f t="shared" si="174"/>
        <v>0</v>
      </c>
      <c r="AI87" s="42">
        <f t="shared" si="174"/>
        <v>0</v>
      </c>
      <c r="AJ87" s="42">
        <f t="shared" si="174"/>
        <v>0</v>
      </c>
      <c r="AK87" s="42">
        <f t="shared" si="174"/>
        <v>0</v>
      </c>
      <c r="AL87" s="36">
        <f t="shared" si="152"/>
        <v>5923130</v>
      </c>
      <c r="AM87" s="36">
        <f t="shared" si="49"/>
        <v>-376870</v>
      </c>
      <c r="AN87" s="37">
        <f t="shared" si="158"/>
        <v>2.5262745618435016E-3</v>
      </c>
    </row>
    <row r="88" spans="1:40" s="48" customFormat="1" ht="11.25">
      <c r="A88" s="162" t="s">
        <v>54</v>
      </c>
      <c r="B88" s="44">
        <v>6300000</v>
      </c>
      <c r="C88" s="45"/>
      <c r="D88" s="45"/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>
        <v>-376870</v>
      </c>
      <c r="AE88" s="46"/>
      <c r="AF88" s="46"/>
      <c r="AG88" s="46"/>
      <c r="AH88" s="46"/>
      <c r="AI88" s="46"/>
      <c r="AJ88" s="46"/>
      <c r="AK88" s="46"/>
      <c r="AL88" s="46">
        <f t="shared" si="152"/>
        <v>5923130</v>
      </c>
      <c r="AM88" s="46">
        <f t="shared" si="49"/>
        <v>-376870</v>
      </c>
      <c r="AN88" s="47">
        <f t="shared" si="158"/>
        <v>2.5262745618435016E-3</v>
      </c>
    </row>
    <row r="89" spans="1:40" ht="25.5">
      <c r="A89" s="95" t="s">
        <v>85</v>
      </c>
      <c r="B89" s="42">
        <f>B90</f>
        <v>0</v>
      </c>
      <c r="C89" s="42">
        <f t="shared" ref="C89:AK89" si="175">C90</f>
        <v>0</v>
      </c>
      <c r="D89" s="42">
        <f t="shared" si="175"/>
        <v>0</v>
      </c>
      <c r="E89" s="42">
        <f t="shared" si="175"/>
        <v>0</v>
      </c>
      <c r="F89" s="42">
        <f t="shared" si="175"/>
        <v>0</v>
      </c>
      <c r="G89" s="42">
        <f t="shared" si="175"/>
        <v>0</v>
      </c>
      <c r="H89" s="42">
        <f t="shared" si="175"/>
        <v>0</v>
      </c>
      <c r="I89" s="42">
        <f t="shared" si="175"/>
        <v>0</v>
      </c>
      <c r="J89" s="42">
        <f t="shared" si="175"/>
        <v>165993</v>
      </c>
      <c r="K89" s="42">
        <f t="shared" si="175"/>
        <v>0</v>
      </c>
      <c r="L89" s="42">
        <f t="shared" si="175"/>
        <v>0</v>
      </c>
      <c r="M89" s="42">
        <f t="shared" si="175"/>
        <v>0</v>
      </c>
      <c r="N89" s="42">
        <f t="shared" si="175"/>
        <v>0</v>
      </c>
      <c r="O89" s="42">
        <f t="shared" si="175"/>
        <v>0</v>
      </c>
      <c r="P89" s="42">
        <f t="shared" si="175"/>
        <v>0</v>
      </c>
      <c r="Q89" s="42">
        <f t="shared" si="175"/>
        <v>0</v>
      </c>
      <c r="R89" s="42">
        <f t="shared" si="175"/>
        <v>0</v>
      </c>
      <c r="S89" s="42">
        <f t="shared" si="175"/>
        <v>0</v>
      </c>
      <c r="T89" s="42">
        <f t="shared" si="175"/>
        <v>0</v>
      </c>
      <c r="U89" s="42">
        <f t="shared" si="175"/>
        <v>0</v>
      </c>
      <c r="V89" s="42">
        <f t="shared" si="175"/>
        <v>0</v>
      </c>
      <c r="W89" s="42">
        <f t="shared" si="175"/>
        <v>0</v>
      </c>
      <c r="X89" s="42">
        <f t="shared" si="175"/>
        <v>0</v>
      </c>
      <c r="Y89" s="42">
        <f t="shared" si="175"/>
        <v>0</v>
      </c>
      <c r="Z89" s="42">
        <f t="shared" si="175"/>
        <v>0</v>
      </c>
      <c r="AA89" s="42">
        <f t="shared" si="175"/>
        <v>0</v>
      </c>
      <c r="AB89" s="42">
        <f t="shared" si="175"/>
        <v>0</v>
      </c>
      <c r="AC89" s="42">
        <f t="shared" si="175"/>
        <v>0</v>
      </c>
      <c r="AD89" s="42">
        <f t="shared" si="175"/>
        <v>0</v>
      </c>
      <c r="AE89" s="42">
        <f t="shared" si="175"/>
        <v>0</v>
      </c>
      <c r="AF89" s="42">
        <f t="shared" si="175"/>
        <v>0</v>
      </c>
      <c r="AG89" s="42">
        <f t="shared" si="175"/>
        <v>0</v>
      </c>
      <c r="AH89" s="42">
        <f t="shared" si="175"/>
        <v>0</v>
      </c>
      <c r="AI89" s="42">
        <f t="shared" si="175"/>
        <v>0</v>
      </c>
      <c r="AJ89" s="42">
        <f t="shared" si="175"/>
        <v>0</v>
      </c>
      <c r="AK89" s="42">
        <f t="shared" si="175"/>
        <v>0</v>
      </c>
      <c r="AL89" s="36">
        <f t="shared" si="152"/>
        <v>165993</v>
      </c>
      <c r="AM89" s="36">
        <f t="shared" si="49"/>
        <v>165993</v>
      </c>
      <c r="AN89" s="37">
        <f t="shared" si="158"/>
        <v>7.0797685234679701E-5</v>
      </c>
    </row>
    <row r="90" spans="1:40" s="48" customFormat="1" ht="11.25">
      <c r="A90" s="162" t="s">
        <v>54</v>
      </c>
      <c r="B90" s="44">
        <v>0</v>
      </c>
      <c r="C90" s="45"/>
      <c r="D90" s="45"/>
      <c r="E90" s="45"/>
      <c r="F90" s="46"/>
      <c r="G90" s="46"/>
      <c r="H90" s="46"/>
      <c r="I90" s="46"/>
      <c r="J90" s="46">
        <v>165993</v>
      </c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>
        <f t="shared" si="152"/>
        <v>165993</v>
      </c>
      <c r="AM90" s="46">
        <f t="shared" si="49"/>
        <v>165993</v>
      </c>
      <c r="AN90" s="47">
        <f t="shared" si="158"/>
        <v>7.0797685234679701E-5</v>
      </c>
    </row>
    <row r="91" spans="1:40" ht="25.5">
      <c r="A91" s="96" t="s">
        <v>86</v>
      </c>
      <c r="B91" s="97">
        <f>B92+B93</f>
        <v>0</v>
      </c>
      <c r="C91" s="97">
        <f t="shared" ref="C91:AC91" si="176">C92+C93</f>
        <v>0</v>
      </c>
      <c r="D91" s="97">
        <f t="shared" si="176"/>
        <v>0</v>
      </c>
      <c r="E91" s="97">
        <f t="shared" si="176"/>
        <v>0</v>
      </c>
      <c r="F91" s="97">
        <f t="shared" si="176"/>
        <v>0</v>
      </c>
      <c r="G91" s="97">
        <f t="shared" si="176"/>
        <v>0</v>
      </c>
      <c r="H91" s="97">
        <f t="shared" si="176"/>
        <v>0</v>
      </c>
      <c r="I91" s="97">
        <f t="shared" si="176"/>
        <v>0</v>
      </c>
      <c r="J91" s="97">
        <f t="shared" si="176"/>
        <v>0</v>
      </c>
      <c r="K91" s="97">
        <f t="shared" si="176"/>
        <v>0</v>
      </c>
      <c r="L91" s="97">
        <f t="shared" si="176"/>
        <v>0</v>
      </c>
      <c r="M91" s="97">
        <f t="shared" si="176"/>
        <v>0</v>
      </c>
      <c r="N91" s="97">
        <f t="shared" si="176"/>
        <v>0</v>
      </c>
      <c r="O91" s="97">
        <f t="shared" si="176"/>
        <v>0</v>
      </c>
      <c r="P91" s="97">
        <f t="shared" si="176"/>
        <v>0</v>
      </c>
      <c r="Q91" s="97">
        <f t="shared" si="176"/>
        <v>0</v>
      </c>
      <c r="R91" s="97">
        <f t="shared" si="176"/>
        <v>0</v>
      </c>
      <c r="S91" s="97">
        <f t="shared" si="176"/>
        <v>0</v>
      </c>
      <c r="T91" s="97">
        <f t="shared" si="176"/>
        <v>0</v>
      </c>
      <c r="U91" s="97">
        <f t="shared" si="176"/>
        <v>0</v>
      </c>
      <c r="V91" s="97">
        <f t="shared" si="176"/>
        <v>0</v>
      </c>
      <c r="W91" s="97">
        <f t="shared" si="176"/>
        <v>0</v>
      </c>
      <c r="X91" s="97">
        <f t="shared" si="176"/>
        <v>6250000</v>
      </c>
      <c r="Y91" s="97">
        <f t="shared" si="176"/>
        <v>0</v>
      </c>
      <c r="Z91" s="97">
        <f t="shared" si="176"/>
        <v>0</v>
      </c>
      <c r="AA91" s="97">
        <f t="shared" si="176"/>
        <v>0</v>
      </c>
      <c r="AB91" s="97">
        <f t="shared" si="176"/>
        <v>0</v>
      </c>
      <c r="AC91" s="97">
        <f t="shared" si="176"/>
        <v>0</v>
      </c>
      <c r="AD91" s="97">
        <f t="shared" ref="AD91:AE91" si="177">AD92+AD93</f>
        <v>0</v>
      </c>
      <c r="AE91" s="97">
        <f t="shared" si="177"/>
        <v>0</v>
      </c>
      <c r="AF91" s="97">
        <f t="shared" ref="AF91:AK91" si="178">AF92+AF93</f>
        <v>0</v>
      </c>
      <c r="AG91" s="97">
        <f t="shared" si="178"/>
        <v>0</v>
      </c>
      <c r="AH91" s="97">
        <f t="shared" si="178"/>
        <v>0</v>
      </c>
      <c r="AI91" s="97">
        <f t="shared" si="178"/>
        <v>0</v>
      </c>
      <c r="AJ91" s="97">
        <f t="shared" si="178"/>
        <v>0</v>
      </c>
      <c r="AK91" s="97">
        <f t="shared" si="178"/>
        <v>0</v>
      </c>
      <c r="AL91" s="36">
        <f t="shared" si="152"/>
        <v>6250000</v>
      </c>
      <c r="AM91" s="36">
        <f>AL91-B91</f>
        <v>6250000</v>
      </c>
      <c r="AN91" s="37">
        <f>AL91/$AL$137</f>
        <v>2.6656879068198548E-3</v>
      </c>
    </row>
    <row r="92" spans="1:40" s="48" customFormat="1" ht="11.25">
      <c r="A92" s="170" t="s">
        <v>54</v>
      </c>
      <c r="B92" s="45">
        <v>0</v>
      </c>
      <c r="C92" s="98"/>
      <c r="D92" s="98"/>
      <c r="E92" s="9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>
        <v>6250000</v>
      </c>
      <c r="Y92" s="58"/>
      <c r="Z92" s="58">
        <v>-6250000</v>
      </c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46">
        <f t="shared" si="152"/>
        <v>0</v>
      </c>
      <c r="AM92" s="46">
        <f>AL92-B92</f>
        <v>0</v>
      </c>
      <c r="AN92" s="47">
        <f>AL92/$AL$137</f>
        <v>0</v>
      </c>
    </row>
    <row r="93" spans="1:40" s="48" customFormat="1" ht="11.25">
      <c r="A93" s="171" t="s">
        <v>55</v>
      </c>
      <c r="B93" s="45">
        <v>0</v>
      </c>
      <c r="C93" s="98"/>
      <c r="D93" s="98"/>
      <c r="E93" s="9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>
        <v>6250000</v>
      </c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46">
        <f t="shared" si="152"/>
        <v>6250000</v>
      </c>
      <c r="AM93" s="46"/>
      <c r="AN93" s="47"/>
    </row>
    <row r="94" spans="1:40" ht="25.5">
      <c r="A94" s="172" t="s">
        <v>87</v>
      </c>
      <c r="B94" s="69">
        <f>B95</f>
        <v>0</v>
      </c>
      <c r="C94" s="69">
        <f t="shared" ref="C94:AK94" si="179">C95</f>
        <v>0</v>
      </c>
      <c r="D94" s="69">
        <f t="shared" si="179"/>
        <v>0</v>
      </c>
      <c r="E94" s="69">
        <f t="shared" si="179"/>
        <v>0</v>
      </c>
      <c r="F94" s="69">
        <f t="shared" si="179"/>
        <v>0</v>
      </c>
      <c r="G94" s="69">
        <f t="shared" si="179"/>
        <v>0</v>
      </c>
      <c r="H94" s="69">
        <f t="shared" si="179"/>
        <v>0</v>
      </c>
      <c r="I94" s="69">
        <f t="shared" si="179"/>
        <v>0</v>
      </c>
      <c r="J94" s="69">
        <f t="shared" si="179"/>
        <v>0</v>
      </c>
      <c r="K94" s="69">
        <f t="shared" si="179"/>
        <v>5400000</v>
      </c>
      <c r="L94" s="69">
        <f t="shared" si="179"/>
        <v>0</v>
      </c>
      <c r="M94" s="69">
        <f t="shared" si="179"/>
        <v>0</v>
      </c>
      <c r="N94" s="69">
        <f t="shared" si="179"/>
        <v>0</v>
      </c>
      <c r="O94" s="69">
        <f t="shared" si="179"/>
        <v>0</v>
      </c>
      <c r="P94" s="69">
        <f t="shared" si="179"/>
        <v>0</v>
      </c>
      <c r="Q94" s="69">
        <f t="shared" si="179"/>
        <v>0</v>
      </c>
      <c r="R94" s="69">
        <f t="shared" si="179"/>
        <v>0</v>
      </c>
      <c r="S94" s="69">
        <f t="shared" si="179"/>
        <v>0</v>
      </c>
      <c r="T94" s="69">
        <f t="shared" si="179"/>
        <v>0</v>
      </c>
      <c r="U94" s="69">
        <f t="shared" si="179"/>
        <v>0</v>
      </c>
      <c r="V94" s="69">
        <f t="shared" si="179"/>
        <v>0</v>
      </c>
      <c r="W94" s="69">
        <f t="shared" si="179"/>
        <v>0</v>
      </c>
      <c r="X94" s="69">
        <f t="shared" si="179"/>
        <v>0</v>
      </c>
      <c r="Y94" s="69">
        <f t="shared" si="179"/>
        <v>0</v>
      </c>
      <c r="Z94" s="69">
        <f t="shared" si="179"/>
        <v>0</v>
      </c>
      <c r="AA94" s="69">
        <f t="shared" si="179"/>
        <v>0</v>
      </c>
      <c r="AB94" s="69">
        <f t="shared" si="179"/>
        <v>0</v>
      </c>
      <c r="AC94" s="69">
        <f t="shared" si="179"/>
        <v>0</v>
      </c>
      <c r="AD94" s="69">
        <f t="shared" si="179"/>
        <v>0</v>
      </c>
      <c r="AE94" s="69">
        <f t="shared" si="179"/>
        <v>0</v>
      </c>
      <c r="AF94" s="69">
        <f t="shared" si="179"/>
        <v>0</v>
      </c>
      <c r="AG94" s="69">
        <f t="shared" si="179"/>
        <v>0</v>
      </c>
      <c r="AH94" s="69">
        <f t="shared" si="179"/>
        <v>0</v>
      </c>
      <c r="AI94" s="69">
        <f t="shared" si="179"/>
        <v>0</v>
      </c>
      <c r="AJ94" s="69">
        <f t="shared" si="179"/>
        <v>0</v>
      </c>
      <c r="AK94" s="69">
        <f t="shared" si="179"/>
        <v>0</v>
      </c>
      <c r="AL94" s="36">
        <f t="shared" si="152"/>
        <v>5400000</v>
      </c>
      <c r="AM94" s="36">
        <f t="shared" ref="AM94:AM136" si="180">AL94-B94</f>
        <v>5400000</v>
      </c>
      <c r="AN94" s="37">
        <f t="shared" si="158"/>
        <v>2.3031543514923543E-3</v>
      </c>
    </row>
    <row r="95" spans="1:40" s="48" customFormat="1" ht="11.25">
      <c r="A95" s="162" t="s">
        <v>54</v>
      </c>
      <c r="B95" s="83">
        <v>0</v>
      </c>
      <c r="C95" s="98"/>
      <c r="D95" s="98"/>
      <c r="E95" s="98"/>
      <c r="F95" s="58"/>
      <c r="G95" s="58"/>
      <c r="H95" s="58"/>
      <c r="I95" s="58"/>
      <c r="J95" s="58"/>
      <c r="K95" s="58">
        <v>5400000</v>
      </c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>
        <f t="shared" si="152"/>
        <v>5400000</v>
      </c>
      <c r="AM95" s="58">
        <f t="shared" si="180"/>
        <v>5400000</v>
      </c>
      <c r="AN95" s="99">
        <f t="shared" si="158"/>
        <v>2.3031543514923543E-3</v>
      </c>
    </row>
    <row r="96" spans="1:40" ht="25.5">
      <c r="A96" s="173" t="s">
        <v>88</v>
      </c>
      <c r="B96" s="69">
        <f>B97+B98</f>
        <v>6000000</v>
      </c>
      <c r="C96" s="69">
        <f t="shared" ref="C96:AC96" si="181">C97+C98</f>
        <v>0</v>
      </c>
      <c r="D96" s="69">
        <f t="shared" si="181"/>
        <v>0</v>
      </c>
      <c r="E96" s="69">
        <f t="shared" si="181"/>
        <v>0</v>
      </c>
      <c r="F96" s="69">
        <f t="shared" si="181"/>
        <v>0</v>
      </c>
      <c r="G96" s="69">
        <f t="shared" si="181"/>
        <v>0</v>
      </c>
      <c r="H96" s="69">
        <f t="shared" si="181"/>
        <v>0</v>
      </c>
      <c r="I96" s="69">
        <f t="shared" si="181"/>
        <v>0</v>
      </c>
      <c r="J96" s="69">
        <f t="shared" si="181"/>
        <v>0</v>
      </c>
      <c r="K96" s="69">
        <f t="shared" si="181"/>
        <v>20000</v>
      </c>
      <c r="L96" s="69">
        <f t="shared" si="181"/>
        <v>0</v>
      </c>
      <c r="M96" s="69">
        <f t="shared" si="181"/>
        <v>0</v>
      </c>
      <c r="N96" s="69">
        <f t="shared" si="181"/>
        <v>0</v>
      </c>
      <c r="O96" s="69">
        <f t="shared" si="181"/>
        <v>0</v>
      </c>
      <c r="P96" s="69">
        <f t="shared" si="181"/>
        <v>0</v>
      </c>
      <c r="Q96" s="69">
        <f t="shared" si="181"/>
        <v>0</v>
      </c>
      <c r="R96" s="69">
        <f t="shared" si="181"/>
        <v>0</v>
      </c>
      <c r="S96" s="69">
        <f t="shared" si="181"/>
        <v>105000</v>
      </c>
      <c r="T96" s="69">
        <f t="shared" si="181"/>
        <v>0</v>
      </c>
      <c r="U96" s="69">
        <f t="shared" si="181"/>
        <v>0</v>
      </c>
      <c r="V96" s="69">
        <f t="shared" si="181"/>
        <v>159500</v>
      </c>
      <c r="W96" s="69">
        <f t="shared" si="181"/>
        <v>0</v>
      </c>
      <c r="X96" s="69">
        <f t="shared" si="181"/>
        <v>0</v>
      </c>
      <c r="Y96" s="69">
        <f t="shared" si="181"/>
        <v>61300</v>
      </c>
      <c r="Z96" s="69">
        <f t="shared" si="181"/>
        <v>0</v>
      </c>
      <c r="AA96" s="69">
        <f t="shared" si="181"/>
        <v>0</v>
      </c>
      <c r="AB96" s="69">
        <f t="shared" si="181"/>
        <v>0</v>
      </c>
      <c r="AC96" s="69">
        <f t="shared" si="181"/>
        <v>0</v>
      </c>
      <c r="AD96" s="69">
        <f t="shared" ref="AD96:AE96" si="182">AD97+AD98</f>
        <v>0</v>
      </c>
      <c r="AE96" s="69">
        <f t="shared" si="182"/>
        <v>0</v>
      </c>
      <c r="AF96" s="69">
        <f t="shared" ref="AF96:AK96" si="183">AF97+AF98</f>
        <v>355618</v>
      </c>
      <c r="AG96" s="69">
        <f t="shared" si="183"/>
        <v>0</v>
      </c>
      <c r="AH96" s="69">
        <f t="shared" si="183"/>
        <v>0</v>
      </c>
      <c r="AI96" s="69">
        <f t="shared" si="183"/>
        <v>-118306</v>
      </c>
      <c r="AJ96" s="69">
        <f t="shared" si="183"/>
        <v>0</v>
      </c>
      <c r="AK96" s="69">
        <f t="shared" si="183"/>
        <v>0</v>
      </c>
      <c r="AL96" s="87">
        <f t="shared" si="152"/>
        <v>6583112</v>
      </c>
      <c r="AM96" s="87">
        <f t="shared" si="180"/>
        <v>583112</v>
      </c>
      <c r="AN96" s="100">
        <f t="shared" si="158"/>
        <v>2.8077635276225069E-3</v>
      </c>
    </row>
    <row r="97" spans="1:40" s="48" customFormat="1" ht="11.25">
      <c r="A97" s="170" t="s">
        <v>54</v>
      </c>
      <c r="B97" s="45">
        <v>6000000</v>
      </c>
      <c r="C97" s="45"/>
      <c r="D97" s="45"/>
      <c r="E97" s="45"/>
      <c r="F97" s="46"/>
      <c r="G97" s="46"/>
      <c r="H97" s="46"/>
      <c r="I97" s="46"/>
      <c r="J97" s="46"/>
      <c r="K97" s="46">
        <v>20000</v>
      </c>
      <c r="L97" s="46"/>
      <c r="M97" s="46"/>
      <c r="N97" s="46"/>
      <c r="O97" s="46"/>
      <c r="P97" s="46"/>
      <c r="Q97" s="46"/>
      <c r="R97" s="46"/>
      <c r="S97" s="46">
        <v>105000</v>
      </c>
      <c r="T97" s="46"/>
      <c r="U97" s="46"/>
      <c r="V97" s="46">
        <v>68000</v>
      </c>
      <c r="W97" s="46"/>
      <c r="X97" s="46"/>
      <c r="Y97" s="46">
        <v>61300</v>
      </c>
      <c r="Z97" s="46">
        <v>-15453</v>
      </c>
      <c r="AA97" s="46"/>
      <c r="AB97" s="46"/>
      <c r="AC97" s="46"/>
      <c r="AD97" s="46"/>
      <c r="AE97" s="46"/>
      <c r="AF97" s="46">
        <v>348180</v>
      </c>
      <c r="AG97" s="46"/>
      <c r="AH97" s="46"/>
      <c r="AI97" s="46">
        <v>-118306</v>
      </c>
      <c r="AJ97" s="46"/>
      <c r="AK97" s="46"/>
      <c r="AL97" s="46">
        <f t="shared" si="152"/>
        <v>6468721</v>
      </c>
      <c r="AM97" s="46">
        <f t="shared" si="180"/>
        <v>468721</v>
      </c>
      <c r="AN97" s="99">
        <f t="shared" si="158"/>
        <v>2.758974614766662E-3</v>
      </c>
    </row>
    <row r="98" spans="1:40" s="48" customFormat="1" ht="11.25">
      <c r="A98" s="162" t="s">
        <v>55</v>
      </c>
      <c r="B98" s="45">
        <v>0</v>
      </c>
      <c r="C98" s="45"/>
      <c r="D98" s="45"/>
      <c r="E98" s="45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>
        <v>91500</v>
      </c>
      <c r="W98" s="46"/>
      <c r="X98" s="46"/>
      <c r="Y98" s="46"/>
      <c r="Z98" s="46">
        <v>15453</v>
      </c>
      <c r="AA98" s="46"/>
      <c r="AB98" s="46"/>
      <c r="AC98" s="46"/>
      <c r="AD98" s="46"/>
      <c r="AE98" s="46"/>
      <c r="AF98" s="46">
        <v>7438</v>
      </c>
      <c r="AG98" s="46"/>
      <c r="AH98" s="46"/>
      <c r="AI98" s="46"/>
      <c r="AJ98" s="46"/>
      <c r="AK98" s="46"/>
      <c r="AL98" s="46">
        <f t="shared" si="152"/>
        <v>114391</v>
      </c>
      <c r="AM98" s="46">
        <f t="shared" si="180"/>
        <v>114391</v>
      </c>
      <c r="AN98" s="99">
        <f t="shared" si="158"/>
        <v>4.8788912855844803E-5</v>
      </c>
    </row>
    <row r="99" spans="1:40">
      <c r="A99" s="88" t="s">
        <v>89</v>
      </c>
      <c r="B99" s="101">
        <f>B100+B101</f>
        <v>87141030</v>
      </c>
      <c r="C99" s="101">
        <f t="shared" ref="C99:M99" si="184">C100+C101</f>
        <v>0</v>
      </c>
      <c r="D99" s="101">
        <f t="shared" si="184"/>
        <v>0</v>
      </c>
      <c r="E99" s="101">
        <f t="shared" si="184"/>
        <v>20160842</v>
      </c>
      <c r="F99" s="101">
        <f t="shared" si="184"/>
        <v>0</v>
      </c>
      <c r="G99" s="101">
        <f t="shared" si="184"/>
        <v>0</v>
      </c>
      <c r="H99" s="101">
        <f t="shared" si="184"/>
        <v>3212049</v>
      </c>
      <c r="I99" s="101">
        <f t="shared" si="184"/>
        <v>0</v>
      </c>
      <c r="J99" s="101">
        <f t="shared" si="184"/>
        <v>-14406248</v>
      </c>
      <c r="K99" s="101">
        <f t="shared" si="184"/>
        <v>0</v>
      </c>
      <c r="L99" s="101">
        <f t="shared" si="184"/>
        <v>0</v>
      </c>
      <c r="M99" s="101">
        <f t="shared" si="184"/>
        <v>0</v>
      </c>
      <c r="N99" s="101">
        <f>N100+N101</f>
        <v>16449529</v>
      </c>
      <c r="O99" s="101">
        <f>O100+O101</f>
        <v>0</v>
      </c>
      <c r="P99" s="101">
        <f>P100+P101</f>
        <v>0</v>
      </c>
      <c r="Q99" s="101">
        <f>Q100+Q101</f>
        <v>0</v>
      </c>
      <c r="R99" s="101">
        <f t="shared" ref="R99:Y99" si="185">R100+R101</f>
        <v>45538796</v>
      </c>
      <c r="S99" s="101">
        <f t="shared" si="185"/>
        <v>0</v>
      </c>
      <c r="T99" s="101">
        <f t="shared" si="185"/>
        <v>0</v>
      </c>
      <c r="U99" s="101">
        <f t="shared" si="185"/>
        <v>0</v>
      </c>
      <c r="V99" s="101">
        <f t="shared" si="185"/>
        <v>0</v>
      </c>
      <c r="W99" s="101">
        <f t="shared" si="185"/>
        <v>0</v>
      </c>
      <c r="X99" s="101">
        <f t="shared" si="185"/>
        <v>1329402</v>
      </c>
      <c r="Y99" s="101">
        <f t="shared" si="185"/>
        <v>0</v>
      </c>
      <c r="Z99" s="101">
        <f t="shared" ref="Z99:AC99" si="186">Z100+Z101</f>
        <v>-8120411</v>
      </c>
      <c r="AA99" s="101">
        <f t="shared" si="186"/>
        <v>0</v>
      </c>
      <c r="AB99" s="101">
        <f t="shared" si="186"/>
        <v>0</v>
      </c>
      <c r="AC99" s="101">
        <f t="shared" si="186"/>
        <v>0</v>
      </c>
      <c r="AD99" s="101">
        <f t="shared" ref="AD99:AE99" si="187">AD100+AD101</f>
        <v>-9069468</v>
      </c>
      <c r="AE99" s="101">
        <f t="shared" si="187"/>
        <v>0</v>
      </c>
      <c r="AF99" s="101">
        <f t="shared" ref="AF99:AK99" si="188">AF100+AF101</f>
        <v>0</v>
      </c>
      <c r="AG99" s="101">
        <f t="shared" si="188"/>
        <v>0</v>
      </c>
      <c r="AH99" s="101">
        <f t="shared" si="188"/>
        <v>-516267</v>
      </c>
      <c r="AI99" s="101">
        <f t="shared" si="188"/>
        <v>0</v>
      </c>
      <c r="AJ99" s="101">
        <f t="shared" si="188"/>
        <v>0</v>
      </c>
      <c r="AK99" s="101">
        <f t="shared" si="188"/>
        <v>0</v>
      </c>
      <c r="AL99" s="27">
        <f t="shared" si="152"/>
        <v>141719254</v>
      </c>
      <c r="AM99" s="27">
        <f t="shared" si="180"/>
        <v>54578224</v>
      </c>
      <c r="AN99" s="28">
        <f t="shared" si="158"/>
        <v>6.0444688248213009E-2</v>
      </c>
    </row>
    <row r="100" spans="1:40" s="48" customFormat="1" ht="11.25">
      <c r="A100" s="162" t="s">
        <v>54</v>
      </c>
      <c r="B100" s="77">
        <f>B103+B105+B107+B109+B113+B115+B117+B119+B121+B124+B126+B128+B130+B134+B132</f>
        <v>33538557</v>
      </c>
      <c r="C100" s="77">
        <f t="shared" ref="C100:AK100" si="189">C103+C105+C107+C109+C113+C115+C117+C119+C121+C124+C126+C128+C130+C134+C132</f>
        <v>0</v>
      </c>
      <c r="D100" s="77">
        <f t="shared" si="189"/>
        <v>0</v>
      </c>
      <c r="E100" s="77">
        <f t="shared" si="189"/>
        <v>20160842</v>
      </c>
      <c r="F100" s="77">
        <f t="shared" si="189"/>
        <v>0</v>
      </c>
      <c r="G100" s="77">
        <f t="shared" si="189"/>
        <v>0</v>
      </c>
      <c r="H100" s="77">
        <f t="shared" si="189"/>
        <v>3212049</v>
      </c>
      <c r="I100" s="77">
        <f t="shared" si="189"/>
        <v>0</v>
      </c>
      <c r="J100" s="77">
        <f t="shared" si="189"/>
        <v>510669</v>
      </c>
      <c r="K100" s="77">
        <f t="shared" si="189"/>
        <v>0</v>
      </c>
      <c r="L100" s="77">
        <f t="shared" si="189"/>
        <v>0</v>
      </c>
      <c r="M100" s="77">
        <f t="shared" si="189"/>
        <v>0</v>
      </c>
      <c r="N100" s="77">
        <f t="shared" si="189"/>
        <v>21396243</v>
      </c>
      <c r="O100" s="77">
        <f t="shared" si="189"/>
        <v>0</v>
      </c>
      <c r="P100" s="77">
        <f t="shared" si="189"/>
        <v>0</v>
      </c>
      <c r="Q100" s="77">
        <f t="shared" si="189"/>
        <v>0</v>
      </c>
      <c r="R100" s="77">
        <f t="shared" si="189"/>
        <v>39223972</v>
      </c>
      <c r="S100" s="77">
        <f t="shared" si="189"/>
        <v>0</v>
      </c>
      <c r="T100" s="77">
        <f t="shared" si="189"/>
        <v>0</v>
      </c>
      <c r="U100" s="77">
        <f t="shared" si="189"/>
        <v>0</v>
      </c>
      <c r="V100" s="77">
        <f t="shared" si="189"/>
        <v>0</v>
      </c>
      <c r="W100" s="77">
        <f t="shared" si="189"/>
        <v>0</v>
      </c>
      <c r="X100" s="77">
        <f t="shared" si="189"/>
        <v>1273976</v>
      </c>
      <c r="Y100" s="77">
        <f t="shared" si="189"/>
        <v>0</v>
      </c>
      <c r="Z100" s="77">
        <f t="shared" si="189"/>
        <v>-9777919</v>
      </c>
      <c r="AA100" s="77">
        <f t="shared" si="189"/>
        <v>0</v>
      </c>
      <c r="AB100" s="77">
        <f t="shared" si="189"/>
        <v>0</v>
      </c>
      <c r="AC100" s="77">
        <f t="shared" si="189"/>
        <v>0</v>
      </c>
      <c r="AD100" s="77">
        <f t="shared" si="189"/>
        <v>10228169</v>
      </c>
      <c r="AE100" s="77">
        <f t="shared" si="189"/>
        <v>0</v>
      </c>
      <c r="AF100" s="77">
        <f t="shared" si="189"/>
        <v>0</v>
      </c>
      <c r="AG100" s="77">
        <f t="shared" si="189"/>
        <v>0</v>
      </c>
      <c r="AH100" s="77">
        <f t="shared" si="189"/>
        <v>-1217327</v>
      </c>
      <c r="AI100" s="77">
        <f t="shared" si="189"/>
        <v>0</v>
      </c>
      <c r="AJ100" s="77">
        <f t="shared" si="189"/>
        <v>0</v>
      </c>
      <c r="AK100" s="77">
        <f t="shared" si="189"/>
        <v>0</v>
      </c>
      <c r="AL100" s="78">
        <f t="shared" si="152"/>
        <v>118549231</v>
      </c>
      <c r="AM100" s="78">
        <f t="shared" si="180"/>
        <v>85010674</v>
      </c>
      <c r="AN100" s="55">
        <f t="shared" si="158"/>
        <v>5.0562440230318952E-2</v>
      </c>
    </row>
    <row r="101" spans="1:40" s="48" customFormat="1" ht="11.25">
      <c r="A101" s="162" t="s">
        <v>55</v>
      </c>
      <c r="B101" s="77">
        <f>B111+B122+B136</f>
        <v>53602473</v>
      </c>
      <c r="C101" s="77">
        <f t="shared" ref="C101:Y101" si="190">C111+C122+C136</f>
        <v>0</v>
      </c>
      <c r="D101" s="77">
        <f t="shared" si="190"/>
        <v>0</v>
      </c>
      <c r="E101" s="77">
        <f t="shared" si="190"/>
        <v>0</v>
      </c>
      <c r="F101" s="77">
        <f t="shared" si="190"/>
        <v>0</v>
      </c>
      <c r="G101" s="77">
        <f t="shared" si="190"/>
        <v>0</v>
      </c>
      <c r="H101" s="77">
        <f t="shared" si="190"/>
        <v>0</v>
      </c>
      <c r="I101" s="77">
        <f t="shared" si="190"/>
        <v>0</v>
      </c>
      <c r="J101" s="77">
        <f t="shared" si="190"/>
        <v>-14916917</v>
      </c>
      <c r="K101" s="77">
        <f t="shared" si="190"/>
        <v>0</v>
      </c>
      <c r="L101" s="77">
        <f t="shared" si="190"/>
        <v>0</v>
      </c>
      <c r="M101" s="77">
        <f t="shared" si="190"/>
        <v>0</v>
      </c>
      <c r="N101" s="77">
        <f t="shared" si="190"/>
        <v>-4946714</v>
      </c>
      <c r="O101" s="77">
        <f t="shared" si="190"/>
        <v>0</v>
      </c>
      <c r="P101" s="77">
        <f t="shared" si="190"/>
        <v>0</v>
      </c>
      <c r="Q101" s="77">
        <f t="shared" si="190"/>
        <v>0</v>
      </c>
      <c r="R101" s="77">
        <f t="shared" si="190"/>
        <v>6314824</v>
      </c>
      <c r="S101" s="77">
        <f t="shared" si="190"/>
        <v>0</v>
      </c>
      <c r="T101" s="77">
        <f t="shared" si="190"/>
        <v>0</v>
      </c>
      <c r="U101" s="77">
        <f t="shared" si="190"/>
        <v>0</v>
      </c>
      <c r="V101" s="77">
        <f t="shared" si="190"/>
        <v>0</v>
      </c>
      <c r="W101" s="77">
        <f t="shared" si="190"/>
        <v>0</v>
      </c>
      <c r="X101" s="77">
        <f t="shared" si="190"/>
        <v>55426</v>
      </c>
      <c r="Y101" s="77">
        <f t="shared" si="190"/>
        <v>0</v>
      </c>
      <c r="Z101" s="77">
        <f t="shared" ref="Z101:AC101" si="191">Z111+Z122+Z136</f>
        <v>1657508</v>
      </c>
      <c r="AA101" s="77">
        <f t="shared" si="191"/>
        <v>0</v>
      </c>
      <c r="AB101" s="77">
        <f t="shared" si="191"/>
        <v>0</v>
      </c>
      <c r="AC101" s="77">
        <f t="shared" si="191"/>
        <v>0</v>
      </c>
      <c r="AD101" s="77">
        <f t="shared" ref="AD101:AE101" si="192">AD111+AD122+AD136</f>
        <v>-19297637</v>
      </c>
      <c r="AE101" s="77">
        <f t="shared" si="192"/>
        <v>0</v>
      </c>
      <c r="AF101" s="77">
        <f t="shared" ref="AF101:AK101" si="193">AF111+AF122+AF136</f>
        <v>0</v>
      </c>
      <c r="AG101" s="77">
        <f t="shared" si="193"/>
        <v>0</v>
      </c>
      <c r="AH101" s="77">
        <f t="shared" si="193"/>
        <v>701060</v>
      </c>
      <c r="AI101" s="77">
        <f t="shared" si="193"/>
        <v>0</v>
      </c>
      <c r="AJ101" s="77">
        <f t="shared" si="193"/>
        <v>0</v>
      </c>
      <c r="AK101" s="77">
        <f t="shared" si="193"/>
        <v>0</v>
      </c>
      <c r="AL101" s="78">
        <f t="shared" si="152"/>
        <v>23170023</v>
      </c>
      <c r="AM101" s="78">
        <f t="shared" si="180"/>
        <v>-30432450</v>
      </c>
      <c r="AN101" s="55">
        <f t="shared" si="158"/>
        <v>9.8822480178940627E-3</v>
      </c>
    </row>
    <row r="102" spans="1:40">
      <c r="A102" s="95" t="s">
        <v>90</v>
      </c>
      <c r="B102" s="42">
        <f>B103</f>
        <v>4095866</v>
      </c>
      <c r="C102" s="42">
        <f t="shared" ref="C102:AK102" si="194">C103</f>
        <v>0</v>
      </c>
      <c r="D102" s="42">
        <f t="shared" si="194"/>
        <v>0</v>
      </c>
      <c r="E102" s="42">
        <f t="shared" si="194"/>
        <v>0</v>
      </c>
      <c r="F102" s="42">
        <f t="shared" si="194"/>
        <v>0</v>
      </c>
      <c r="G102" s="42">
        <f t="shared" si="194"/>
        <v>0</v>
      </c>
      <c r="H102" s="42">
        <f t="shared" si="194"/>
        <v>0</v>
      </c>
      <c r="I102" s="42">
        <f t="shared" si="194"/>
        <v>0</v>
      </c>
      <c r="J102" s="42">
        <f t="shared" si="194"/>
        <v>0</v>
      </c>
      <c r="K102" s="42">
        <f t="shared" si="194"/>
        <v>0</v>
      </c>
      <c r="L102" s="42">
        <f t="shared" si="194"/>
        <v>0</v>
      </c>
      <c r="M102" s="42">
        <f t="shared" si="194"/>
        <v>0</v>
      </c>
      <c r="N102" s="42">
        <f t="shared" si="194"/>
        <v>0</v>
      </c>
      <c r="O102" s="42">
        <f t="shared" si="194"/>
        <v>0</v>
      </c>
      <c r="P102" s="42">
        <f t="shared" si="194"/>
        <v>0</v>
      </c>
      <c r="Q102" s="42">
        <f t="shared" si="194"/>
        <v>0</v>
      </c>
      <c r="R102" s="42">
        <f t="shared" si="194"/>
        <v>0</v>
      </c>
      <c r="S102" s="42">
        <f t="shared" si="194"/>
        <v>0</v>
      </c>
      <c r="T102" s="42">
        <f t="shared" si="194"/>
        <v>0</v>
      </c>
      <c r="U102" s="42">
        <f t="shared" si="194"/>
        <v>0</v>
      </c>
      <c r="V102" s="42">
        <f t="shared" si="194"/>
        <v>0</v>
      </c>
      <c r="W102" s="42">
        <f t="shared" si="194"/>
        <v>0</v>
      </c>
      <c r="X102" s="42">
        <f t="shared" si="194"/>
        <v>-1902533</v>
      </c>
      <c r="Y102" s="42">
        <f t="shared" si="194"/>
        <v>0</v>
      </c>
      <c r="Z102" s="42">
        <f t="shared" si="194"/>
        <v>0</v>
      </c>
      <c r="AA102" s="42">
        <f t="shared" si="194"/>
        <v>0</v>
      </c>
      <c r="AB102" s="42">
        <f t="shared" si="194"/>
        <v>0</v>
      </c>
      <c r="AC102" s="42">
        <f t="shared" si="194"/>
        <v>0</v>
      </c>
      <c r="AD102" s="42">
        <f t="shared" si="194"/>
        <v>0</v>
      </c>
      <c r="AE102" s="42">
        <f t="shared" si="194"/>
        <v>0</v>
      </c>
      <c r="AF102" s="42">
        <f t="shared" si="194"/>
        <v>0</v>
      </c>
      <c r="AG102" s="42">
        <f t="shared" si="194"/>
        <v>0</v>
      </c>
      <c r="AH102" s="42">
        <f t="shared" si="194"/>
        <v>0</v>
      </c>
      <c r="AI102" s="42">
        <f t="shared" si="194"/>
        <v>0</v>
      </c>
      <c r="AJ102" s="42">
        <f t="shared" si="194"/>
        <v>0</v>
      </c>
      <c r="AK102" s="42">
        <f t="shared" si="194"/>
        <v>0</v>
      </c>
      <c r="AL102" s="36">
        <f t="shared" si="152"/>
        <v>2193333</v>
      </c>
      <c r="AM102" s="36">
        <f t="shared" si="180"/>
        <v>-1902533</v>
      </c>
      <c r="AN102" s="37">
        <f t="shared" si="158"/>
        <v>9.3547860059662604E-4</v>
      </c>
    </row>
    <row r="103" spans="1:40" s="48" customFormat="1" ht="11.25">
      <c r="A103" s="162" t="s">
        <v>54</v>
      </c>
      <c r="B103" s="44">
        <v>4095866</v>
      </c>
      <c r="C103" s="45"/>
      <c r="D103" s="45"/>
      <c r="E103" s="45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>
        <v>-1902533</v>
      </c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>
        <f t="shared" si="152"/>
        <v>2193333</v>
      </c>
      <c r="AM103" s="46">
        <f t="shared" si="180"/>
        <v>-1902533</v>
      </c>
      <c r="AN103" s="47">
        <f t="shared" si="158"/>
        <v>9.3547860059662604E-4</v>
      </c>
    </row>
    <row r="104" spans="1:40">
      <c r="A104" s="95" t="s">
        <v>91</v>
      </c>
      <c r="B104" s="42">
        <f>B105</f>
        <v>26601235</v>
      </c>
      <c r="C104" s="42">
        <f t="shared" ref="C104:AK104" si="195">C105</f>
        <v>0</v>
      </c>
      <c r="D104" s="42">
        <f t="shared" si="195"/>
        <v>0</v>
      </c>
      <c r="E104" s="42">
        <f t="shared" si="195"/>
        <v>0</v>
      </c>
      <c r="F104" s="42">
        <f t="shared" si="195"/>
        <v>0</v>
      </c>
      <c r="G104" s="42">
        <f t="shared" si="195"/>
        <v>0</v>
      </c>
      <c r="H104" s="42">
        <f t="shared" si="195"/>
        <v>24742</v>
      </c>
      <c r="I104" s="42">
        <f t="shared" si="195"/>
        <v>0</v>
      </c>
      <c r="J104" s="42">
        <f t="shared" si="195"/>
        <v>2500</v>
      </c>
      <c r="K104" s="42">
        <f t="shared" si="195"/>
        <v>0</v>
      </c>
      <c r="L104" s="42">
        <f t="shared" si="195"/>
        <v>0</v>
      </c>
      <c r="M104" s="42">
        <f t="shared" si="195"/>
        <v>0</v>
      </c>
      <c r="N104" s="42">
        <f t="shared" si="195"/>
        <v>56091</v>
      </c>
      <c r="O104" s="42">
        <f t="shared" si="195"/>
        <v>0</v>
      </c>
      <c r="P104" s="42">
        <f t="shared" si="195"/>
        <v>0</v>
      </c>
      <c r="Q104" s="42">
        <f t="shared" si="195"/>
        <v>0</v>
      </c>
      <c r="R104" s="42">
        <f t="shared" si="195"/>
        <v>111901</v>
      </c>
      <c r="S104" s="42">
        <f t="shared" si="195"/>
        <v>0</v>
      </c>
      <c r="T104" s="42">
        <f t="shared" si="195"/>
        <v>0</v>
      </c>
      <c r="U104" s="42">
        <f t="shared" si="195"/>
        <v>0</v>
      </c>
      <c r="V104" s="42">
        <f t="shared" si="195"/>
        <v>0</v>
      </c>
      <c r="W104" s="42">
        <f t="shared" si="195"/>
        <v>0</v>
      </c>
      <c r="X104" s="42">
        <f t="shared" si="195"/>
        <v>631687</v>
      </c>
      <c r="Y104" s="42">
        <f t="shared" si="195"/>
        <v>0</v>
      </c>
      <c r="Z104" s="42">
        <f t="shared" si="195"/>
        <v>-10615534</v>
      </c>
      <c r="AA104" s="42">
        <f t="shared" si="195"/>
        <v>0</v>
      </c>
      <c r="AB104" s="42">
        <f t="shared" si="195"/>
        <v>0</v>
      </c>
      <c r="AC104" s="42">
        <f t="shared" si="195"/>
        <v>0</v>
      </c>
      <c r="AD104" s="42">
        <f t="shared" si="195"/>
        <v>2617141</v>
      </c>
      <c r="AE104" s="42">
        <f t="shared" si="195"/>
        <v>0</v>
      </c>
      <c r="AF104" s="42">
        <f t="shared" si="195"/>
        <v>0</v>
      </c>
      <c r="AG104" s="42">
        <f t="shared" si="195"/>
        <v>0</v>
      </c>
      <c r="AH104" s="42">
        <f t="shared" si="195"/>
        <v>-1279746</v>
      </c>
      <c r="AI104" s="42">
        <f t="shared" si="195"/>
        <v>0</v>
      </c>
      <c r="AJ104" s="42">
        <f t="shared" si="195"/>
        <v>0</v>
      </c>
      <c r="AK104" s="42">
        <f t="shared" si="195"/>
        <v>0</v>
      </c>
      <c r="AL104" s="85">
        <f t="shared" si="152"/>
        <v>18150017</v>
      </c>
      <c r="AM104" s="36">
        <f t="shared" si="180"/>
        <v>-8451218</v>
      </c>
      <c r="AN104" s="37">
        <f t="shared" si="158"/>
        <v>7.7411649320759651E-3</v>
      </c>
    </row>
    <row r="105" spans="1:40" s="48" customFormat="1" ht="11.25">
      <c r="A105" s="162" t="s">
        <v>54</v>
      </c>
      <c r="B105" s="44">
        <v>26601235</v>
      </c>
      <c r="C105" s="45"/>
      <c r="D105" s="45"/>
      <c r="E105" s="45"/>
      <c r="F105" s="46"/>
      <c r="G105" s="46"/>
      <c r="H105" s="46">
        <v>24742</v>
      </c>
      <c r="I105" s="46"/>
      <c r="J105" s="46">
        <v>2500</v>
      </c>
      <c r="K105" s="46"/>
      <c r="L105" s="46"/>
      <c r="M105" s="46"/>
      <c r="N105" s="46">
        <v>56091</v>
      </c>
      <c r="O105" s="46"/>
      <c r="P105" s="46"/>
      <c r="Q105" s="46"/>
      <c r="R105" s="46">
        <v>111901</v>
      </c>
      <c r="S105" s="46"/>
      <c r="T105" s="46"/>
      <c r="U105" s="46"/>
      <c r="V105" s="46"/>
      <c r="W105" s="46"/>
      <c r="X105" s="46">
        <v>631687</v>
      </c>
      <c r="Y105" s="46"/>
      <c r="Z105" s="46">
        <v>-10615534</v>
      </c>
      <c r="AA105" s="46"/>
      <c r="AB105" s="46"/>
      <c r="AC105" s="46"/>
      <c r="AD105" s="46">
        <v>2617141</v>
      </c>
      <c r="AE105" s="46"/>
      <c r="AF105" s="46"/>
      <c r="AG105" s="46"/>
      <c r="AH105" s="46">
        <v>-1279746</v>
      </c>
      <c r="AI105" s="46"/>
      <c r="AJ105" s="46"/>
      <c r="AK105" s="46"/>
      <c r="AL105" s="84">
        <f t="shared" si="152"/>
        <v>18150017</v>
      </c>
      <c r="AM105" s="46">
        <f t="shared" si="180"/>
        <v>-8451218</v>
      </c>
      <c r="AN105" s="47">
        <f t="shared" si="158"/>
        <v>7.7411649320759651E-3</v>
      </c>
    </row>
    <row r="106" spans="1:40" ht="25.5">
      <c r="A106" s="95" t="s">
        <v>92</v>
      </c>
      <c r="B106" s="42">
        <f>B107</f>
        <v>36480</v>
      </c>
      <c r="C106" s="42">
        <f t="shared" ref="C106:AK106" si="196">C107</f>
        <v>0</v>
      </c>
      <c r="D106" s="42">
        <f t="shared" si="196"/>
        <v>0</v>
      </c>
      <c r="E106" s="42">
        <f t="shared" si="196"/>
        <v>0</v>
      </c>
      <c r="F106" s="42">
        <f t="shared" si="196"/>
        <v>0</v>
      </c>
      <c r="G106" s="42">
        <f t="shared" si="196"/>
        <v>0</v>
      </c>
      <c r="H106" s="42">
        <f t="shared" si="196"/>
        <v>0</v>
      </c>
      <c r="I106" s="42">
        <f t="shared" si="196"/>
        <v>0</v>
      </c>
      <c r="J106" s="42">
        <f t="shared" si="196"/>
        <v>0</v>
      </c>
      <c r="K106" s="42">
        <f t="shared" si="196"/>
        <v>0</v>
      </c>
      <c r="L106" s="42">
        <f t="shared" si="196"/>
        <v>0</v>
      </c>
      <c r="M106" s="42">
        <f t="shared" si="196"/>
        <v>0</v>
      </c>
      <c r="N106" s="42">
        <f t="shared" si="196"/>
        <v>-787</v>
      </c>
      <c r="O106" s="42">
        <f t="shared" si="196"/>
        <v>0</v>
      </c>
      <c r="P106" s="42">
        <f t="shared" si="196"/>
        <v>0</v>
      </c>
      <c r="Q106" s="42">
        <f t="shared" si="196"/>
        <v>0</v>
      </c>
      <c r="R106" s="42">
        <f t="shared" si="196"/>
        <v>0</v>
      </c>
      <c r="S106" s="42">
        <f t="shared" si="196"/>
        <v>0</v>
      </c>
      <c r="T106" s="42">
        <f t="shared" si="196"/>
        <v>0</v>
      </c>
      <c r="U106" s="42">
        <f t="shared" si="196"/>
        <v>0</v>
      </c>
      <c r="V106" s="42">
        <f t="shared" si="196"/>
        <v>0</v>
      </c>
      <c r="W106" s="42">
        <f t="shared" si="196"/>
        <v>0</v>
      </c>
      <c r="X106" s="42">
        <f t="shared" si="196"/>
        <v>2191</v>
      </c>
      <c r="Y106" s="42">
        <f t="shared" si="196"/>
        <v>0</v>
      </c>
      <c r="Z106" s="42">
        <f t="shared" si="196"/>
        <v>0</v>
      </c>
      <c r="AA106" s="42">
        <f t="shared" si="196"/>
        <v>0</v>
      </c>
      <c r="AB106" s="42">
        <f t="shared" si="196"/>
        <v>0</v>
      </c>
      <c r="AC106" s="42">
        <f t="shared" si="196"/>
        <v>0</v>
      </c>
      <c r="AD106" s="42">
        <f t="shared" si="196"/>
        <v>0</v>
      </c>
      <c r="AE106" s="42">
        <f t="shared" si="196"/>
        <v>0</v>
      </c>
      <c r="AF106" s="42">
        <f t="shared" si="196"/>
        <v>0</v>
      </c>
      <c r="AG106" s="42">
        <f t="shared" si="196"/>
        <v>0</v>
      </c>
      <c r="AH106" s="42">
        <f t="shared" si="196"/>
        <v>0</v>
      </c>
      <c r="AI106" s="42">
        <f t="shared" si="196"/>
        <v>0</v>
      </c>
      <c r="AJ106" s="42">
        <f t="shared" si="196"/>
        <v>0</v>
      </c>
      <c r="AK106" s="42">
        <f t="shared" si="196"/>
        <v>0</v>
      </c>
      <c r="AL106" s="85">
        <f t="shared" si="152"/>
        <v>37884</v>
      </c>
      <c r="AM106" s="36">
        <f t="shared" si="180"/>
        <v>1404</v>
      </c>
      <c r="AN106" s="37">
        <f t="shared" si="158"/>
        <v>1.615790730591414E-5</v>
      </c>
    </row>
    <row r="107" spans="1:40" s="48" customFormat="1" ht="11.25">
      <c r="A107" s="162" t="s">
        <v>54</v>
      </c>
      <c r="B107" s="102">
        <v>36480</v>
      </c>
      <c r="C107" s="98"/>
      <c r="D107" s="98"/>
      <c r="E107" s="98"/>
      <c r="F107" s="58"/>
      <c r="G107" s="58"/>
      <c r="H107" s="58"/>
      <c r="I107" s="58"/>
      <c r="J107" s="58"/>
      <c r="K107" s="58"/>
      <c r="L107" s="58"/>
      <c r="M107" s="58"/>
      <c r="N107" s="58">
        <v>-787</v>
      </c>
      <c r="O107" s="58"/>
      <c r="P107" s="58"/>
      <c r="Q107" s="58"/>
      <c r="R107" s="58"/>
      <c r="S107" s="58"/>
      <c r="T107" s="58"/>
      <c r="U107" s="58"/>
      <c r="V107" s="58"/>
      <c r="W107" s="58"/>
      <c r="X107" s="58">
        <v>2191</v>
      </c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84">
        <f t="shared" si="152"/>
        <v>37884</v>
      </c>
      <c r="AM107" s="46">
        <f t="shared" si="180"/>
        <v>1404</v>
      </c>
      <c r="AN107" s="47">
        <f t="shared" si="158"/>
        <v>1.615790730591414E-5</v>
      </c>
    </row>
    <row r="108" spans="1:40" s="48" customFormat="1" ht="29.25" customHeight="1">
      <c r="A108" s="174" t="s">
        <v>93</v>
      </c>
      <c r="B108" s="68">
        <f>B109</f>
        <v>0</v>
      </c>
      <c r="C108" s="68">
        <f t="shared" ref="C108:AK108" si="197">C109</f>
        <v>0</v>
      </c>
      <c r="D108" s="68">
        <f t="shared" si="197"/>
        <v>0</v>
      </c>
      <c r="E108" s="68">
        <f t="shared" si="197"/>
        <v>0</v>
      </c>
      <c r="F108" s="68">
        <f t="shared" si="197"/>
        <v>0</v>
      </c>
      <c r="G108" s="68">
        <f t="shared" si="197"/>
        <v>0</v>
      </c>
      <c r="H108" s="68">
        <f t="shared" si="197"/>
        <v>0</v>
      </c>
      <c r="I108" s="68">
        <f t="shared" si="197"/>
        <v>0</v>
      </c>
      <c r="J108" s="68">
        <f t="shared" si="197"/>
        <v>0</v>
      </c>
      <c r="K108" s="68">
        <f t="shared" si="197"/>
        <v>0</v>
      </c>
      <c r="L108" s="68">
        <f t="shared" si="197"/>
        <v>0</v>
      </c>
      <c r="M108" s="68">
        <f t="shared" si="197"/>
        <v>0</v>
      </c>
      <c r="N108" s="68">
        <f t="shared" si="197"/>
        <v>0</v>
      </c>
      <c r="O108" s="68">
        <f t="shared" si="197"/>
        <v>0</v>
      </c>
      <c r="P108" s="68">
        <f t="shared" si="197"/>
        <v>0</v>
      </c>
      <c r="Q108" s="68">
        <f t="shared" si="197"/>
        <v>0</v>
      </c>
      <c r="R108" s="68">
        <f t="shared" si="197"/>
        <v>0</v>
      </c>
      <c r="S108" s="68">
        <f t="shared" si="197"/>
        <v>0</v>
      </c>
      <c r="T108" s="68">
        <f t="shared" si="197"/>
        <v>0</v>
      </c>
      <c r="U108" s="68">
        <f t="shared" si="197"/>
        <v>0</v>
      </c>
      <c r="V108" s="68">
        <f t="shared" si="197"/>
        <v>0</v>
      </c>
      <c r="W108" s="68">
        <f t="shared" si="197"/>
        <v>0</v>
      </c>
      <c r="X108" s="68">
        <f t="shared" si="197"/>
        <v>40000000</v>
      </c>
      <c r="Y108" s="68">
        <f t="shared" si="197"/>
        <v>0</v>
      </c>
      <c r="Z108" s="68">
        <f t="shared" si="197"/>
        <v>0</v>
      </c>
      <c r="AA108" s="68">
        <f t="shared" si="197"/>
        <v>0</v>
      </c>
      <c r="AB108" s="68">
        <f t="shared" si="197"/>
        <v>0</v>
      </c>
      <c r="AC108" s="68">
        <f t="shared" si="197"/>
        <v>0</v>
      </c>
      <c r="AD108" s="68">
        <f t="shared" si="197"/>
        <v>0</v>
      </c>
      <c r="AE108" s="68">
        <f t="shared" si="197"/>
        <v>0</v>
      </c>
      <c r="AF108" s="68">
        <f t="shared" si="197"/>
        <v>0</v>
      </c>
      <c r="AG108" s="68">
        <f t="shared" si="197"/>
        <v>0</v>
      </c>
      <c r="AH108" s="68">
        <f t="shared" si="197"/>
        <v>0</v>
      </c>
      <c r="AI108" s="68">
        <f t="shared" si="197"/>
        <v>0</v>
      </c>
      <c r="AJ108" s="68">
        <f t="shared" si="197"/>
        <v>0</v>
      </c>
      <c r="AK108" s="68">
        <f t="shared" si="197"/>
        <v>0</v>
      </c>
      <c r="AL108" s="103">
        <f t="shared" si="152"/>
        <v>40000000</v>
      </c>
      <c r="AM108" s="70">
        <f t="shared" si="180"/>
        <v>40000000</v>
      </c>
      <c r="AN108" s="81">
        <f t="shared" si="158"/>
        <v>1.7060402603647069E-2</v>
      </c>
    </row>
    <row r="109" spans="1:40" s="48" customFormat="1" ht="11.25">
      <c r="A109" s="170" t="s">
        <v>54</v>
      </c>
      <c r="B109" s="45">
        <v>0</v>
      </c>
      <c r="C109" s="45"/>
      <c r="D109" s="45"/>
      <c r="E109" s="45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>
        <v>40000000</v>
      </c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84">
        <f t="shared" si="152"/>
        <v>40000000</v>
      </c>
      <c r="AM109" s="46">
        <f t="shared" si="180"/>
        <v>40000000</v>
      </c>
      <c r="AN109" s="47">
        <f t="shared" si="158"/>
        <v>1.7060402603647069E-2</v>
      </c>
    </row>
    <row r="110" spans="1:40">
      <c r="A110" s="95" t="s">
        <v>94</v>
      </c>
      <c r="B110" s="80">
        <f>B111</f>
        <v>53602473</v>
      </c>
      <c r="C110" s="80">
        <f t="shared" ref="C110:AK110" si="198">C111</f>
        <v>0</v>
      </c>
      <c r="D110" s="80">
        <f t="shared" si="198"/>
        <v>0</v>
      </c>
      <c r="E110" s="80">
        <f t="shared" si="198"/>
        <v>0</v>
      </c>
      <c r="F110" s="80">
        <f t="shared" si="198"/>
        <v>0</v>
      </c>
      <c r="G110" s="80">
        <f t="shared" si="198"/>
        <v>0</v>
      </c>
      <c r="H110" s="80">
        <f t="shared" si="198"/>
        <v>0</v>
      </c>
      <c r="I110" s="80">
        <f t="shared" si="198"/>
        <v>0</v>
      </c>
      <c r="J110" s="80">
        <f t="shared" si="198"/>
        <v>-34211997</v>
      </c>
      <c r="K110" s="80">
        <f t="shared" si="198"/>
        <v>0</v>
      </c>
      <c r="L110" s="80">
        <f t="shared" si="198"/>
        <v>0</v>
      </c>
      <c r="M110" s="80">
        <f t="shared" si="198"/>
        <v>0</v>
      </c>
      <c r="N110" s="80">
        <f t="shared" si="198"/>
        <v>7784</v>
      </c>
      <c r="O110" s="80">
        <f t="shared" si="198"/>
        <v>0</v>
      </c>
      <c r="P110" s="80">
        <f t="shared" si="198"/>
        <v>0</v>
      </c>
      <c r="Q110" s="80">
        <f t="shared" si="198"/>
        <v>0</v>
      </c>
      <c r="R110" s="80">
        <f t="shared" si="198"/>
        <v>0</v>
      </c>
      <c r="S110" s="80">
        <f t="shared" si="198"/>
        <v>0</v>
      </c>
      <c r="T110" s="80">
        <f t="shared" si="198"/>
        <v>0</v>
      </c>
      <c r="U110" s="80">
        <f t="shared" si="198"/>
        <v>0</v>
      </c>
      <c r="V110" s="80">
        <f t="shared" si="198"/>
        <v>0</v>
      </c>
      <c r="W110" s="80">
        <f t="shared" si="198"/>
        <v>0</v>
      </c>
      <c r="X110" s="80">
        <f t="shared" si="198"/>
        <v>55426</v>
      </c>
      <c r="Y110" s="80">
        <f t="shared" si="198"/>
        <v>0</v>
      </c>
      <c r="Z110" s="80">
        <f t="shared" si="198"/>
        <v>1657508</v>
      </c>
      <c r="AA110" s="80">
        <f t="shared" si="198"/>
        <v>0</v>
      </c>
      <c r="AB110" s="80">
        <f t="shared" si="198"/>
        <v>0</v>
      </c>
      <c r="AC110" s="80">
        <f t="shared" si="198"/>
        <v>0</v>
      </c>
      <c r="AD110" s="80">
        <f t="shared" si="198"/>
        <v>-13405404</v>
      </c>
      <c r="AE110" s="80">
        <f t="shared" si="198"/>
        <v>0</v>
      </c>
      <c r="AF110" s="80">
        <f t="shared" si="198"/>
        <v>0</v>
      </c>
      <c r="AG110" s="80">
        <f t="shared" si="198"/>
        <v>0</v>
      </c>
      <c r="AH110" s="80">
        <f t="shared" si="198"/>
        <v>32069</v>
      </c>
      <c r="AI110" s="80">
        <f t="shared" si="198"/>
        <v>0</v>
      </c>
      <c r="AJ110" s="80">
        <f t="shared" si="198"/>
        <v>0</v>
      </c>
      <c r="AK110" s="80">
        <f t="shared" si="198"/>
        <v>0</v>
      </c>
      <c r="AL110" s="85">
        <f t="shared" si="152"/>
        <v>7737859</v>
      </c>
      <c r="AM110" s="36">
        <f t="shared" si="180"/>
        <v>-45864614</v>
      </c>
      <c r="AN110" s="37">
        <f t="shared" si="158"/>
        <v>3.3002747457563479E-3</v>
      </c>
    </row>
    <row r="111" spans="1:40" s="48" customFormat="1" ht="11.25">
      <c r="A111" s="162" t="s">
        <v>55</v>
      </c>
      <c r="B111" s="44">
        <v>53602473</v>
      </c>
      <c r="C111" s="45"/>
      <c r="D111" s="45"/>
      <c r="E111" s="45"/>
      <c r="F111" s="46"/>
      <c r="G111" s="46"/>
      <c r="H111" s="46"/>
      <c r="I111" s="46"/>
      <c r="J111" s="46">
        <v>-34211997</v>
      </c>
      <c r="K111" s="46"/>
      <c r="L111" s="46"/>
      <c r="M111" s="46"/>
      <c r="N111" s="46">
        <v>7784</v>
      </c>
      <c r="O111" s="46"/>
      <c r="P111" s="46"/>
      <c r="Q111" s="46"/>
      <c r="R111" s="46"/>
      <c r="S111" s="46"/>
      <c r="T111" s="46"/>
      <c r="U111" s="46"/>
      <c r="V111" s="46"/>
      <c r="W111" s="46"/>
      <c r="X111" s="46">
        <v>55426</v>
      </c>
      <c r="Y111" s="46"/>
      <c r="Z111" s="46">
        <v>1657508</v>
      </c>
      <c r="AA111" s="46"/>
      <c r="AB111" s="46"/>
      <c r="AC111" s="46"/>
      <c r="AD111" s="46">
        <v>-13405404</v>
      </c>
      <c r="AE111" s="46"/>
      <c r="AF111" s="46"/>
      <c r="AG111" s="46"/>
      <c r="AH111" s="46">
        <v>32069</v>
      </c>
      <c r="AI111" s="46"/>
      <c r="AJ111" s="46"/>
      <c r="AK111" s="46"/>
      <c r="AL111" s="84">
        <f t="shared" si="152"/>
        <v>7737859</v>
      </c>
      <c r="AM111" s="46">
        <f t="shared" si="180"/>
        <v>-45864614</v>
      </c>
      <c r="AN111" s="47">
        <f t="shared" si="158"/>
        <v>3.3002747457563479E-3</v>
      </c>
    </row>
    <row r="112" spans="1:40">
      <c r="A112" s="95" t="s">
        <v>95</v>
      </c>
      <c r="B112" s="42">
        <f>B113</f>
        <v>29628</v>
      </c>
      <c r="C112" s="42">
        <f t="shared" ref="C112:AK112" si="199">C113</f>
        <v>0</v>
      </c>
      <c r="D112" s="42">
        <f t="shared" si="199"/>
        <v>0</v>
      </c>
      <c r="E112" s="42">
        <f t="shared" si="199"/>
        <v>0</v>
      </c>
      <c r="F112" s="42">
        <f t="shared" si="199"/>
        <v>0</v>
      </c>
      <c r="G112" s="42">
        <f t="shared" si="199"/>
        <v>0</v>
      </c>
      <c r="H112" s="42">
        <f t="shared" si="199"/>
        <v>0</v>
      </c>
      <c r="I112" s="42">
        <f t="shared" si="199"/>
        <v>0</v>
      </c>
      <c r="J112" s="42">
        <f t="shared" si="199"/>
        <v>187855</v>
      </c>
      <c r="K112" s="42">
        <f t="shared" si="199"/>
        <v>0</v>
      </c>
      <c r="L112" s="42">
        <f t="shared" si="199"/>
        <v>0</v>
      </c>
      <c r="M112" s="42">
        <f t="shared" si="199"/>
        <v>0</v>
      </c>
      <c r="N112" s="42">
        <f t="shared" si="199"/>
        <v>0</v>
      </c>
      <c r="O112" s="42">
        <f t="shared" si="199"/>
        <v>0</v>
      </c>
      <c r="P112" s="42">
        <f t="shared" si="199"/>
        <v>0</v>
      </c>
      <c r="Q112" s="42">
        <f t="shared" si="199"/>
        <v>0</v>
      </c>
      <c r="R112" s="42">
        <f t="shared" si="199"/>
        <v>0</v>
      </c>
      <c r="S112" s="42">
        <f t="shared" si="199"/>
        <v>0</v>
      </c>
      <c r="T112" s="42">
        <f t="shared" si="199"/>
        <v>0</v>
      </c>
      <c r="U112" s="42">
        <f t="shared" si="199"/>
        <v>0</v>
      </c>
      <c r="V112" s="42">
        <f t="shared" si="199"/>
        <v>0</v>
      </c>
      <c r="W112" s="42">
        <f t="shared" si="199"/>
        <v>0</v>
      </c>
      <c r="X112" s="42">
        <f t="shared" si="199"/>
        <v>0</v>
      </c>
      <c r="Y112" s="42">
        <f t="shared" si="199"/>
        <v>0</v>
      </c>
      <c r="Z112" s="42">
        <f t="shared" si="199"/>
        <v>73468</v>
      </c>
      <c r="AA112" s="42">
        <f t="shared" si="199"/>
        <v>0</v>
      </c>
      <c r="AB112" s="42">
        <f t="shared" si="199"/>
        <v>0</v>
      </c>
      <c r="AC112" s="42">
        <f t="shared" si="199"/>
        <v>0</v>
      </c>
      <c r="AD112" s="42">
        <f t="shared" si="199"/>
        <v>3814</v>
      </c>
      <c r="AE112" s="42">
        <f t="shared" si="199"/>
        <v>0</v>
      </c>
      <c r="AF112" s="42">
        <f t="shared" si="199"/>
        <v>0</v>
      </c>
      <c r="AG112" s="42">
        <f t="shared" si="199"/>
        <v>0</v>
      </c>
      <c r="AH112" s="42">
        <f t="shared" si="199"/>
        <v>0</v>
      </c>
      <c r="AI112" s="42">
        <f t="shared" si="199"/>
        <v>0</v>
      </c>
      <c r="AJ112" s="42">
        <f t="shared" si="199"/>
        <v>0</v>
      </c>
      <c r="AK112" s="42">
        <f t="shared" si="199"/>
        <v>0</v>
      </c>
      <c r="AL112" s="85">
        <f t="shared" si="152"/>
        <v>294765</v>
      </c>
      <c r="AM112" s="36">
        <f t="shared" si="180"/>
        <v>265137</v>
      </c>
      <c r="AN112" s="37">
        <f t="shared" si="158"/>
        <v>1.257202393366007E-4</v>
      </c>
    </row>
    <row r="113" spans="1:40" s="48" customFormat="1" ht="11.25">
      <c r="A113" s="162" t="s">
        <v>54</v>
      </c>
      <c r="B113" s="44">
        <v>29628</v>
      </c>
      <c r="C113" s="45"/>
      <c r="D113" s="45"/>
      <c r="E113" s="45"/>
      <c r="F113" s="46"/>
      <c r="G113" s="46"/>
      <c r="H113" s="46"/>
      <c r="I113" s="46"/>
      <c r="J113" s="46">
        <v>187855</v>
      </c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>
        <v>73468</v>
      </c>
      <c r="AA113" s="46"/>
      <c r="AB113" s="46"/>
      <c r="AC113" s="46"/>
      <c r="AD113" s="46">
        <v>3814</v>
      </c>
      <c r="AE113" s="46"/>
      <c r="AF113" s="46"/>
      <c r="AG113" s="46"/>
      <c r="AH113" s="46"/>
      <c r="AI113" s="46"/>
      <c r="AJ113" s="46"/>
      <c r="AK113" s="46"/>
      <c r="AL113" s="84">
        <f t="shared" si="152"/>
        <v>294765</v>
      </c>
      <c r="AM113" s="46">
        <f t="shared" si="180"/>
        <v>265137</v>
      </c>
      <c r="AN113" s="47">
        <f t="shared" si="158"/>
        <v>1.257202393366007E-4</v>
      </c>
    </row>
    <row r="114" spans="1:40">
      <c r="A114" s="95" t="s">
        <v>96</v>
      </c>
      <c r="B114" s="42">
        <f>B115</f>
        <v>2475348</v>
      </c>
      <c r="C114" s="42">
        <f t="shared" ref="C114:AK114" si="200">C115</f>
        <v>0</v>
      </c>
      <c r="D114" s="42">
        <f t="shared" si="200"/>
        <v>0</v>
      </c>
      <c r="E114" s="42">
        <f t="shared" si="200"/>
        <v>20160842</v>
      </c>
      <c r="F114" s="42">
        <f t="shared" si="200"/>
        <v>0</v>
      </c>
      <c r="G114" s="42">
        <f t="shared" si="200"/>
        <v>0</v>
      </c>
      <c r="H114" s="42">
        <f t="shared" si="200"/>
        <v>88560</v>
      </c>
      <c r="I114" s="42">
        <f t="shared" si="200"/>
        <v>0</v>
      </c>
      <c r="J114" s="42">
        <f t="shared" si="200"/>
        <v>96839</v>
      </c>
      <c r="K114" s="42">
        <f t="shared" si="200"/>
        <v>0</v>
      </c>
      <c r="L114" s="42">
        <f t="shared" si="200"/>
        <v>0</v>
      </c>
      <c r="M114" s="42">
        <f t="shared" si="200"/>
        <v>0</v>
      </c>
      <c r="N114" s="42">
        <f t="shared" si="200"/>
        <v>20921958</v>
      </c>
      <c r="O114" s="42">
        <f t="shared" si="200"/>
        <v>0</v>
      </c>
      <c r="P114" s="42">
        <f t="shared" si="200"/>
        <v>0</v>
      </c>
      <c r="Q114" s="42">
        <f t="shared" si="200"/>
        <v>0</v>
      </c>
      <c r="R114" s="42">
        <f t="shared" si="200"/>
        <v>26051</v>
      </c>
      <c r="S114" s="42">
        <f t="shared" si="200"/>
        <v>0</v>
      </c>
      <c r="T114" s="42">
        <f t="shared" si="200"/>
        <v>0</v>
      </c>
      <c r="U114" s="42">
        <f t="shared" si="200"/>
        <v>0</v>
      </c>
      <c r="V114" s="42">
        <f t="shared" si="200"/>
        <v>0</v>
      </c>
      <c r="W114" s="42">
        <f t="shared" si="200"/>
        <v>0</v>
      </c>
      <c r="X114" s="42">
        <f t="shared" si="200"/>
        <v>-38859526</v>
      </c>
      <c r="Y114" s="42">
        <f t="shared" si="200"/>
        <v>0</v>
      </c>
      <c r="Z114" s="42">
        <f t="shared" si="200"/>
        <v>424857</v>
      </c>
      <c r="AA114" s="42">
        <f t="shared" si="200"/>
        <v>0</v>
      </c>
      <c r="AB114" s="42">
        <f t="shared" si="200"/>
        <v>0</v>
      </c>
      <c r="AC114" s="42">
        <f t="shared" si="200"/>
        <v>0</v>
      </c>
      <c r="AD114" s="42">
        <f t="shared" si="200"/>
        <v>515960</v>
      </c>
      <c r="AE114" s="42">
        <f t="shared" si="200"/>
        <v>0</v>
      </c>
      <c r="AF114" s="42">
        <f t="shared" si="200"/>
        <v>0</v>
      </c>
      <c r="AG114" s="42">
        <f t="shared" si="200"/>
        <v>0</v>
      </c>
      <c r="AH114" s="42">
        <f t="shared" si="200"/>
        <v>11708</v>
      </c>
      <c r="AI114" s="42">
        <f t="shared" si="200"/>
        <v>0</v>
      </c>
      <c r="AJ114" s="42">
        <f t="shared" si="200"/>
        <v>0</v>
      </c>
      <c r="AK114" s="42">
        <f t="shared" si="200"/>
        <v>0</v>
      </c>
      <c r="AL114" s="85">
        <f t="shared" si="152"/>
        <v>5862597</v>
      </c>
      <c r="AM114" s="36">
        <f t="shared" si="180"/>
        <v>3387249</v>
      </c>
      <c r="AN114" s="37">
        <f t="shared" si="158"/>
        <v>2.5004566280733376E-3</v>
      </c>
    </row>
    <row r="115" spans="1:40" s="48" customFormat="1" ht="11.25">
      <c r="A115" s="162" t="s">
        <v>54</v>
      </c>
      <c r="B115" s="44">
        <v>2475348</v>
      </c>
      <c r="C115" s="45"/>
      <c r="D115" s="45"/>
      <c r="E115" s="45">
        <v>20160842</v>
      </c>
      <c r="F115" s="46"/>
      <c r="G115" s="46"/>
      <c r="H115" s="46">
        <v>88560</v>
      </c>
      <c r="I115" s="46"/>
      <c r="J115" s="46">
        <v>96839</v>
      </c>
      <c r="K115" s="46"/>
      <c r="L115" s="46"/>
      <c r="M115" s="46"/>
      <c r="N115" s="46">
        <v>20921958</v>
      </c>
      <c r="O115" s="46"/>
      <c r="P115" s="46"/>
      <c r="Q115" s="46"/>
      <c r="R115" s="46">
        <v>26051</v>
      </c>
      <c r="S115" s="46"/>
      <c r="T115" s="46"/>
      <c r="U115" s="46"/>
      <c r="V115" s="46"/>
      <c r="W115" s="46"/>
      <c r="X115" s="46">
        <v>-38859526</v>
      </c>
      <c r="Y115" s="46"/>
      <c r="Z115" s="46">
        <v>424857</v>
      </c>
      <c r="AA115" s="46"/>
      <c r="AB115" s="46"/>
      <c r="AC115" s="46"/>
      <c r="AD115" s="46">
        <v>515960</v>
      </c>
      <c r="AE115" s="46"/>
      <c r="AF115" s="46"/>
      <c r="AG115" s="46"/>
      <c r="AH115" s="46">
        <v>11708</v>
      </c>
      <c r="AI115" s="46"/>
      <c r="AJ115" s="46"/>
      <c r="AK115" s="46"/>
      <c r="AL115" s="46">
        <f t="shared" si="152"/>
        <v>5862597</v>
      </c>
      <c r="AM115" s="46">
        <f t="shared" si="180"/>
        <v>3387249</v>
      </c>
      <c r="AN115" s="47">
        <f t="shared" si="158"/>
        <v>2.5004566280733376E-3</v>
      </c>
    </row>
    <row r="116" spans="1:40" ht="25.5">
      <c r="A116" s="95" t="s">
        <v>97</v>
      </c>
      <c r="B116" s="42">
        <f>B117</f>
        <v>0</v>
      </c>
      <c r="C116" s="42">
        <f t="shared" ref="C116:AK116" si="201">C117</f>
        <v>0</v>
      </c>
      <c r="D116" s="42">
        <f t="shared" si="201"/>
        <v>0</v>
      </c>
      <c r="E116" s="42">
        <f t="shared" si="201"/>
        <v>0</v>
      </c>
      <c r="F116" s="42">
        <f t="shared" si="201"/>
        <v>0</v>
      </c>
      <c r="G116" s="42">
        <f t="shared" si="201"/>
        <v>0</v>
      </c>
      <c r="H116" s="42">
        <f t="shared" si="201"/>
        <v>0</v>
      </c>
      <c r="I116" s="42">
        <f t="shared" si="201"/>
        <v>0</v>
      </c>
      <c r="J116" s="42">
        <f t="shared" si="201"/>
        <v>4979</v>
      </c>
      <c r="K116" s="42">
        <f t="shared" si="201"/>
        <v>0</v>
      </c>
      <c r="L116" s="42">
        <f t="shared" si="201"/>
        <v>0</v>
      </c>
      <c r="M116" s="42">
        <f t="shared" si="201"/>
        <v>0</v>
      </c>
      <c r="N116" s="42">
        <f t="shared" si="201"/>
        <v>0</v>
      </c>
      <c r="O116" s="42">
        <f t="shared" si="201"/>
        <v>0</v>
      </c>
      <c r="P116" s="42">
        <f t="shared" si="201"/>
        <v>0</v>
      </c>
      <c r="Q116" s="42">
        <f t="shared" si="201"/>
        <v>0</v>
      </c>
      <c r="R116" s="42">
        <f t="shared" si="201"/>
        <v>4979</v>
      </c>
      <c r="S116" s="42">
        <f t="shared" si="201"/>
        <v>0</v>
      </c>
      <c r="T116" s="42">
        <f t="shared" si="201"/>
        <v>0</v>
      </c>
      <c r="U116" s="42">
        <f t="shared" si="201"/>
        <v>0</v>
      </c>
      <c r="V116" s="42">
        <f t="shared" si="201"/>
        <v>0</v>
      </c>
      <c r="W116" s="42">
        <f t="shared" si="201"/>
        <v>0</v>
      </c>
      <c r="X116" s="42">
        <f t="shared" si="201"/>
        <v>0</v>
      </c>
      <c r="Y116" s="42">
        <f t="shared" si="201"/>
        <v>0</v>
      </c>
      <c r="Z116" s="42">
        <f t="shared" si="201"/>
        <v>0</v>
      </c>
      <c r="AA116" s="42">
        <f t="shared" si="201"/>
        <v>0</v>
      </c>
      <c r="AB116" s="42">
        <f t="shared" si="201"/>
        <v>0</v>
      </c>
      <c r="AC116" s="42">
        <f t="shared" si="201"/>
        <v>0</v>
      </c>
      <c r="AD116" s="42">
        <f t="shared" si="201"/>
        <v>0</v>
      </c>
      <c r="AE116" s="42">
        <f t="shared" si="201"/>
        <v>0</v>
      </c>
      <c r="AF116" s="42">
        <f t="shared" si="201"/>
        <v>0</v>
      </c>
      <c r="AG116" s="42">
        <f t="shared" si="201"/>
        <v>0</v>
      </c>
      <c r="AH116" s="42">
        <f t="shared" si="201"/>
        <v>0</v>
      </c>
      <c r="AI116" s="42">
        <f t="shared" si="201"/>
        <v>0</v>
      </c>
      <c r="AJ116" s="42">
        <f t="shared" si="201"/>
        <v>0</v>
      </c>
      <c r="AK116" s="42">
        <f t="shared" si="201"/>
        <v>0</v>
      </c>
      <c r="AL116" s="36">
        <f t="shared" si="152"/>
        <v>9958</v>
      </c>
      <c r="AM116" s="36">
        <f t="shared" si="180"/>
        <v>9958</v>
      </c>
      <c r="AN116" s="37">
        <f t="shared" si="158"/>
        <v>4.2471872281779383E-6</v>
      </c>
    </row>
    <row r="117" spans="1:40" s="48" customFormat="1" ht="11.25">
      <c r="A117" s="162" t="s">
        <v>54</v>
      </c>
      <c r="B117" s="44">
        <v>0</v>
      </c>
      <c r="C117" s="45"/>
      <c r="D117" s="45"/>
      <c r="E117" s="45"/>
      <c r="F117" s="46"/>
      <c r="G117" s="46"/>
      <c r="H117" s="46"/>
      <c r="I117" s="46"/>
      <c r="J117" s="46">
        <v>4979</v>
      </c>
      <c r="K117" s="46"/>
      <c r="L117" s="46"/>
      <c r="M117" s="46"/>
      <c r="N117" s="46"/>
      <c r="O117" s="46"/>
      <c r="P117" s="46"/>
      <c r="Q117" s="46"/>
      <c r="R117" s="46">
        <v>4979</v>
      </c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>
        <f t="shared" si="152"/>
        <v>9958</v>
      </c>
      <c r="AM117" s="46">
        <f t="shared" si="180"/>
        <v>9958</v>
      </c>
      <c r="AN117" s="47">
        <f t="shared" si="158"/>
        <v>4.2471872281779383E-6</v>
      </c>
    </row>
    <row r="118" spans="1:40" ht="28.5" customHeight="1">
      <c r="A118" s="95" t="s">
        <v>98</v>
      </c>
      <c r="B118" s="42">
        <f>B119</f>
        <v>300000</v>
      </c>
      <c r="C118" s="42">
        <f t="shared" ref="C118:AK118" si="202">C119</f>
        <v>0</v>
      </c>
      <c r="D118" s="42">
        <f t="shared" si="202"/>
        <v>0</v>
      </c>
      <c r="E118" s="42">
        <f t="shared" si="202"/>
        <v>0</v>
      </c>
      <c r="F118" s="42">
        <f t="shared" si="202"/>
        <v>0</v>
      </c>
      <c r="G118" s="42">
        <f t="shared" si="202"/>
        <v>0</v>
      </c>
      <c r="H118" s="42">
        <f t="shared" si="202"/>
        <v>0</v>
      </c>
      <c r="I118" s="42">
        <f t="shared" si="202"/>
        <v>0</v>
      </c>
      <c r="J118" s="42">
        <f t="shared" si="202"/>
        <v>0</v>
      </c>
      <c r="K118" s="42">
        <f t="shared" si="202"/>
        <v>0</v>
      </c>
      <c r="L118" s="42">
        <f t="shared" si="202"/>
        <v>0</v>
      </c>
      <c r="M118" s="42">
        <f t="shared" si="202"/>
        <v>0</v>
      </c>
      <c r="N118" s="42">
        <f t="shared" si="202"/>
        <v>0</v>
      </c>
      <c r="O118" s="42">
        <f t="shared" si="202"/>
        <v>0</v>
      </c>
      <c r="P118" s="42">
        <f t="shared" si="202"/>
        <v>0</v>
      </c>
      <c r="Q118" s="42">
        <f t="shared" si="202"/>
        <v>0</v>
      </c>
      <c r="R118" s="42">
        <f t="shared" si="202"/>
        <v>0</v>
      </c>
      <c r="S118" s="42">
        <f t="shared" si="202"/>
        <v>0</v>
      </c>
      <c r="T118" s="42">
        <f t="shared" si="202"/>
        <v>0</v>
      </c>
      <c r="U118" s="42">
        <f t="shared" si="202"/>
        <v>0</v>
      </c>
      <c r="V118" s="42">
        <f t="shared" si="202"/>
        <v>0</v>
      </c>
      <c r="W118" s="42">
        <f t="shared" si="202"/>
        <v>0</v>
      </c>
      <c r="X118" s="42">
        <f t="shared" si="202"/>
        <v>0</v>
      </c>
      <c r="Y118" s="42">
        <f t="shared" si="202"/>
        <v>0</v>
      </c>
      <c r="Z118" s="42">
        <f t="shared" si="202"/>
        <v>121069</v>
      </c>
      <c r="AA118" s="42">
        <f t="shared" si="202"/>
        <v>0</v>
      </c>
      <c r="AB118" s="42">
        <f t="shared" si="202"/>
        <v>0</v>
      </c>
      <c r="AC118" s="42">
        <f t="shared" si="202"/>
        <v>0</v>
      </c>
      <c r="AD118" s="42">
        <f t="shared" si="202"/>
        <v>-2786</v>
      </c>
      <c r="AE118" s="42">
        <f t="shared" si="202"/>
        <v>0</v>
      </c>
      <c r="AF118" s="42">
        <f t="shared" si="202"/>
        <v>0</v>
      </c>
      <c r="AG118" s="42">
        <f t="shared" si="202"/>
        <v>0</v>
      </c>
      <c r="AH118" s="42">
        <f t="shared" si="202"/>
        <v>-1327</v>
      </c>
      <c r="AI118" s="42">
        <f t="shared" si="202"/>
        <v>0</v>
      </c>
      <c r="AJ118" s="42">
        <f t="shared" si="202"/>
        <v>0</v>
      </c>
      <c r="AK118" s="42">
        <f t="shared" si="202"/>
        <v>0</v>
      </c>
      <c r="AL118" s="36">
        <f t="shared" si="152"/>
        <v>416956</v>
      </c>
      <c r="AM118" s="36">
        <f t="shared" si="180"/>
        <v>116956</v>
      </c>
      <c r="AN118" s="37">
        <f t="shared" si="158"/>
        <v>1.7783593070015669E-4</v>
      </c>
    </row>
    <row r="119" spans="1:40" s="48" customFormat="1" ht="11.25">
      <c r="A119" s="162" t="s">
        <v>54</v>
      </c>
      <c r="B119" s="44">
        <v>300000</v>
      </c>
      <c r="C119" s="45"/>
      <c r="D119" s="45"/>
      <c r="E119" s="45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>
        <v>121069</v>
      </c>
      <c r="AA119" s="46"/>
      <c r="AB119" s="46"/>
      <c r="AC119" s="46"/>
      <c r="AD119" s="46">
        <v>-2786</v>
      </c>
      <c r="AE119" s="46"/>
      <c r="AF119" s="46"/>
      <c r="AG119" s="46"/>
      <c r="AH119" s="46">
        <v>-1327</v>
      </c>
      <c r="AI119" s="46"/>
      <c r="AJ119" s="46"/>
      <c r="AK119" s="46"/>
      <c r="AL119" s="46">
        <f t="shared" si="152"/>
        <v>416956</v>
      </c>
      <c r="AM119" s="46">
        <f t="shared" si="180"/>
        <v>116956</v>
      </c>
      <c r="AN119" s="47">
        <f t="shared" si="158"/>
        <v>1.7783593070015669E-4</v>
      </c>
    </row>
    <row r="120" spans="1:40">
      <c r="A120" s="95" t="s">
        <v>99</v>
      </c>
      <c r="B120" s="42">
        <f>B121+B122</f>
        <v>0</v>
      </c>
      <c r="C120" s="42">
        <f t="shared" ref="C120:P120" si="203">C121+C122</f>
        <v>0</v>
      </c>
      <c r="D120" s="42">
        <f t="shared" si="203"/>
        <v>0</v>
      </c>
      <c r="E120" s="42">
        <f t="shared" si="203"/>
        <v>0</v>
      </c>
      <c r="F120" s="42">
        <f t="shared" si="203"/>
        <v>0</v>
      </c>
      <c r="G120" s="42">
        <f t="shared" si="203"/>
        <v>0</v>
      </c>
      <c r="H120" s="42">
        <f t="shared" si="203"/>
        <v>0</v>
      </c>
      <c r="I120" s="42">
        <f t="shared" si="203"/>
        <v>0</v>
      </c>
      <c r="J120" s="42">
        <f t="shared" si="203"/>
        <v>0</v>
      </c>
      <c r="K120" s="42">
        <f t="shared" si="203"/>
        <v>0</v>
      </c>
      <c r="L120" s="42">
        <f t="shared" si="203"/>
        <v>0</v>
      </c>
      <c r="M120" s="42">
        <f t="shared" si="203"/>
        <v>0</v>
      </c>
      <c r="N120" s="42">
        <f t="shared" si="203"/>
        <v>0</v>
      </c>
      <c r="O120" s="42">
        <f t="shared" si="203"/>
        <v>0</v>
      </c>
      <c r="P120" s="42">
        <f t="shared" si="203"/>
        <v>0</v>
      </c>
      <c r="Q120" s="42">
        <f>Q121+Q122</f>
        <v>0</v>
      </c>
      <c r="R120" s="42">
        <f t="shared" ref="R120:Y120" si="204">R121+R122</f>
        <v>0</v>
      </c>
      <c r="S120" s="42">
        <f t="shared" si="204"/>
        <v>0</v>
      </c>
      <c r="T120" s="42">
        <f t="shared" si="204"/>
        <v>0</v>
      </c>
      <c r="U120" s="42">
        <f t="shared" si="204"/>
        <v>0</v>
      </c>
      <c r="V120" s="42">
        <f t="shared" si="204"/>
        <v>0</v>
      </c>
      <c r="W120" s="42">
        <f t="shared" si="204"/>
        <v>0</v>
      </c>
      <c r="X120" s="42">
        <f t="shared" si="204"/>
        <v>1209744</v>
      </c>
      <c r="Y120" s="42">
        <f t="shared" si="204"/>
        <v>0</v>
      </c>
      <c r="Z120" s="42">
        <f t="shared" ref="Z120:AC120" si="205">Z121+Z122</f>
        <v>0</v>
      </c>
      <c r="AA120" s="42">
        <f t="shared" si="205"/>
        <v>0</v>
      </c>
      <c r="AB120" s="42">
        <f t="shared" si="205"/>
        <v>0</v>
      </c>
      <c r="AC120" s="42">
        <f t="shared" si="205"/>
        <v>0</v>
      </c>
      <c r="AD120" s="42">
        <f t="shared" ref="AD120:AE120" si="206">AD121+AD122</f>
        <v>0</v>
      </c>
      <c r="AE120" s="42">
        <f t="shared" si="206"/>
        <v>0</v>
      </c>
      <c r="AF120" s="42">
        <f t="shared" ref="AF120:AK120" si="207">AF121+AF122</f>
        <v>0</v>
      </c>
      <c r="AG120" s="42">
        <f t="shared" si="207"/>
        <v>0</v>
      </c>
      <c r="AH120" s="42">
        <f t="shared" si="207"/>
        <v>0</v>
      </c>
      <c r="AI120" s="42">
        <f t="shared" si="207"/>
        <v>0</v>
      </c>
      <c r="AJ120" s="42">
        <f t="shared" si="207"/>
        <v>0</v>
      </c>
      <c r="AK120" s="42">
        <f t="shared" si="207"/>
        <v>0</v>
      </c>
      <c r="AL120" s="36">
        <f t="shared" si="152"/>
        <v>1209744</v>
      </c>
      <c r="AM120" s="36">
        <f t="shared" si="180"/>
        <v>1209744</v>
      </c>
      <c r="AN120" s="37">
        <f t="shared" si="158"/>
        <v>5.1596799218366052E-4</v>
      </c>
    </row>
    <row r="121" spans="1:40" s="48" customFormat="1" ht="11.25">
      <c r="A121" s="162" t="s">
        <v>54</v>
      </c>
      <c r="B121" s="102">
        <v>0</v>
      </c>
      <c r="C121" s="98"/>
      <c r="D121" s="98"/>
      <c r="E121" s="9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>
        <v>1209744</v>
      </c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46">
        <f t="shared" si="152"/>
        <v>1209744</v>
      </c>
      <c r="AM121" s="46">
        <f t="shared" si="180"/>
        <v>1209744</v>
      </c>
      <c r="AN121" s="47">
        <f t="shared" si="158"/>
        <v>5.1596799218366052E-4</v>
      </c>
    </row>
    <row r="122" spans="1:40" s="48" customFormat="1" ht="11.25">
      <c r="A122" s="162" t="s">
        <v>55</v>
      </c>
      <c r="B122" s="102">
        <v>0</v>
      </c>
      <c r="C122" s="98"/>
      <c r="D122" s="98"/>
      <c r="E122" s="9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46">
        <f t="shared" si="152"/>
        <v>0</v>
      </c>
      <c r="AM122" s="46">
        <f t="shared" si="180"/>
        <v>0</v>
      </c>
      <c r="AN122" s="47">
        <f t="shared" si="158"/>
        <v>0</v>
      </c>
    </row>
    <row r="123" spans="1:40" ht="38.25">
      <c r="A123" s="173" t="s">
        <v>100</v>
      </c>
      <c r="B123" s="69">
        <f>B124</f>
        <v>0</v>
      </c>
      <c r="C123" s="69">
        <f t="shared" ref="C123:AK123" si="208">C124</f>
        <v>0</v>
      </c>
      <c r="D123" s="69">
        <f t="shared" si="208"/>
        <v>0</v>
      </c>
      <c r="E123" s="69">
        <f t="shared" si="208"/>
        <v>0</v>
      </c>
      <c r="F123" s="69">
        <f t="shared" si="208"/>
        <v>0</v>
      </c>
      <c r="G123" s="69">
        <f t="shared" si="208"/>
        <v>0</v>
      </c>
      <c r="H123" s="69">
        <f t="shared" si="208"/>
        <v>456127</v>
      </c>
      <c r="I123" s="69">
        <f t="shared" si="208"/>
        <v>0</v>
      </c>
      <c r="J123" s="69">
        <f t="shared" si="208"/>
        <v>218496</v>
      </c>
      <c r="K123" s="69">
        <f t="shared" si="208"/>
        <v>0</v>
      </c>
      <c r="L123" s="69">
        <f t="shared" si="208"/>
        <v>0</v>
      </c>
      <c r="M123" s="69">
        <f t="shared" si="208"/>
        <v>0</v>
      </c>
      <c r="N123" s="69">
        <f t="shared" si="208"/>
        <v>135283</v>
      </c>
      <c r="O123" s="69">
        <f t="shared" si="208"/>
        <v>0</v>
      </c>
      <c r="P123" s="69">
        <f t="shared" si="208"/>
        <v>0</v>
      </c>
      <c r="Q123" s="69">
        <f t="shared" si="208"/>
        <v>0</v>
      </c>
      <c r="R123" s="69">
        <f t="shared" si="208"/>
        <v>87512</v>
      </c>
      <c r="S123" s="69">
        <f t="shared" si="208"/>
        <v>0</v>
      </c>
      <c r="T123" s="69">
        <f t="shared" si="208"/>
        <v>0</v>
      </c>
      <c r="U123" s="69">
        <f t="shared" si="208"/>
        <v>0</v>
      </c>
      <c r="V123" s="69">
        <f t="shared" si="208"/>
        <v>0</v>
      </c>
      <c r="W123" s="69">
        <f t="shared" si="208"/>
        <v>0</v>
      </c>
      <c r="X123" s="69">
        <f t="shared" si="208"/>
        <v>67935</v>
      </c>
      <c r="Y123" s="69">
        <f t="shared" si="208"/>
        <v>0</v>
      </c>
      <c r="Z123" s="69">
        <f t="shared" si="208"/>
        <v>214171</v>
      </c>
      <c r="AA123" s="69">
        <f t="shared" si="208"/>
        <v>0</v>
      </c>
      <c r="AB123" s="69">
        <f t="shared" si="208"/>
        <v>0</v>
      </c>
      <c r="AC123" s="69">
        <f t="shared" si="208"/>
        <v>0</v>
      </c>
      <c r="AD123" s="69">
        <f t="shared" si="208"/>
        <v>38518</v>
      </c>
      <c r="AE123" s="69">
        <f t="shared" si="208"/>
        <v>0</v>
      </c>
      <c r="AF123" s="69">
        <f t="shared" si="208"/>
        <v>0</v>
      </c>
      <c r="AG123" s="69">
        <f t="shared" si="208"/>
        <v>0</v>
      </c>
      <c r="AH123" s="69">
        <f t="shared" si="208"/>
        <v>33148</v>
      </c>
      <c r="AI123" s="69">
        <f t="shared" si="208"/>
        <v>0</v>
      </c>
      <c r="AJ123" s="69">
        <f t="shared" si="208"/>
        <v>0</v>
      </c>
      <c r="AK123" s="69">
        <f t="shared" si="208"/>
        <v>0</v>
      </c>
      <c r="AL123" s="87">
        <f t="shared" si="152"/>
        <v>1251190</v>
      </c>
      <c r="AM123" s="87">
        <f t="shared" si="180"/>
        <v>1251190</v>
      </c>
      <c r="AN123" s="100">
        <f t="shared" si="158"/>
        <v>5.3364512834142941E-4</v>
      </c>
    </row>
    <row r="124" spans="1:40" s="48" customFormat="1" ht="11.25">
      <c r="A124" s="162" t="s">
        <v>54</v>
      </c>
      <c r="B124" s="45">
        <v>0</v>
      </c>
      <c r="C124" s="45"/>
      <c r="D124" s="45"/>
      <c r="E124" s="45"/>
      <c r="F124" s="46"/>
      <c r="G124" s="46"/>
      <c r="H124" s="46">
        <v>456127</v>
      </c>
      <c r="I124" s="58"/>
      <c r="J124" s="58">
        <v>218496</v>
      </c>
      <c r="K124" s="58"/>
      <c r="L124" s="58"/>
      <c r="M124" s="58"/>
      <c r="N124" s="58">
        <v>135283</v>
      </c>
      <c r="O124" s="58"/>
      <c r="P124" s="58"/>
      <c r="Q124" s="58"/>
      <c r="R124" s="58">
        <v>87512</v>
      </c>
      <c r="S124" s="58"/>
      <c r="T124" s="58"/>
      <c r="U124" s="58"/>
      <c r="V124" s="58"/>
      <c r="W124" s="58"/>
      <c r="X124" s="58">
        <v>67935</v>
      </c>
      <c r="Y124" s="58"/>
      <c r="Z124" s="58">
        <v>214171</v>
      </c>
      <c r="AA124" s="58"/>
      <c r="AB124" s="58"/>
      <c r="AC124" s="58"/>
      <c r="AD124" s="58">
        <v>38518</v>
      </c>
      <c r="AE124" s="58"/>
      <c r="AF124" s="58"/>
      <c r="AG124" s="58"/>
      <c r="AH124" s="58">
        <v>33148</v>
      </c>
      <c r="AI124" s="58"/>
      <c r="AJ124" s="58"/>
      <c r="AK124" s="58"/>
      <c r="AL124" s="58">
        <f t="shared" si="152"/>
        <v>1251190</v>
      </c>
      <c r="AM124" s="58">
        <f t="shared" si="180"/>
        <v>1251190</v>
      </c>
      <c r="AN124" s="99">
        <f t="shared" si="158"/>
        <v>5.3364512834142941E-4</v>
      </c>
    </row>
    <row r="125" spans="1:40">
      <c r="A125" s="173" t="s">
        <v>101</v>
      </c>
      <c r="B125" s="69">
        <f>B126</f>
        <v>0</v>
      </c>
      <c r="C125" s="69">
        <f t="shared" ref="C125:AK125" si="209">C126</f>
        <v>0</v>
      </c>
      <c r="D125" s="69">
        <f t="shared" si="209"/>
        <v>0</v>
      </c>
      <c r="E125" s="69">
        <f t="shared" si="209"/>
        <v>0</v>
      </c>
      <c r="F125" s="69">
        <f t="shared" si="209"/>
        <v>0</v>
      </c>
      <c r="G125" s="69">
        <f t="shared" si="209"/>
        <v>0</v>
      </c>
      <c r="H125" s="69">
        <f t="shared" si="209"/>
        <v>155920</v>
      </c>
      <c r="I125" s="69">
        <f t="shared" si="209"/>
        <v>0</v>
      </c>
      <c r="J125" s="69">
        <f t="shared" si="209"/>
        <v>0</v>
      </c>
      <c r="K125" s="69">
        <f t="shared" si="209"/>
        <v>0</v>
      </c>
      <c r="L125" s="69">
        <f t="shared" si="209"/>
        <v>0</v>
      </c>
      <c r="M125" s="69">
        <f t="shared" si="209"/>
        <v>0</v>
      </c>
      <c r="N125" s="69">
        <f t="shared" si="209"/>
        <v>135698</v>
      </c>
      <c r="O125" s="69">
        <f t="shared" si="209"/>
        <v>0</v>
      </c>
      <c r="P125" s="69">
        <f t="shared" si="209"/>
        <v>0</v>
      </c>
      <c r="Q125" s="69">
        <f t="shared" si="209"/>
        <v>0</v>
      </c>
      <c r="R125" s="69">
        <f t="shared" si="209"/>
        <v>108479</v>
      </c>
      <c r="S125" s="69">
        <f t="shared" si="209"/>
        <v>0</v>
      </c>
      <c r="T125" s="69">
        <f t="shared" si="209"/>
        <v>0</v>
      </c>
      <c r="U125" s="69">
        <f t="shared" si="209"/>
        <v>0</v>
      </c>
      <c r="V125" s="69">
        <f t="shared" si="209"/>
        <v>0</v>
      </c>
      <c r="W125" s="69">
        <f t="shared" si="209"/>
        <v>0</v>
      </c>
      <c r="X125" s="69">
        <f t="shared" si="209"/>
        <v>121521</v>
      </c>
      <c r="Y125" s="69">
        <f t="shared" si="209"/>
        <v>0</v>
      </c>
      <c r="Z125" s="69">
        <f t="shared" si="209"/>
        <v>4050</v>
      </c>
      <c r="AA125" s="69">
        <f t="shared" si="209"/>
        <v>0</v>
      </c>
      <c r="AB125" s="69">
        <f t="shared" si="209"/>
        <v>0</v>
      </c>
      <c r="AC125" s="69">
        <f t="shared" si="209"/>
        <v>0</v>
      </c>
      <c r="AD125" s="69">
        <f t="shared" si="209"/>
        <v>120763</v>
      </c>
      <c r="AE125" s="69">
        <f t="shared" si="209"/>
        <v>0</v>
      </c>
      <c r="AF125" s="69">
        <f t="shared" si="209"/>
        <v>0</v>
      </c>
      <c r="AG125" s="69">
        <f t="shared" si="209"/>
        <v>0</v>
      </c>
      <c r="AH125" s="69">
        <f t="shared" si="209"/>
        <v>24360</v>
      </c>
      <c r="AI125" s="69">
        <f t="shared" si="209"/>
        <v>0</v>
      </c>
      <c r="AJ125" s="69">
        <f t="shared" si="209"/>
        <v>0</v>
      </c>
      <c r="AK125" s="69">
        <f t="shared" si="209"/>
        <v>0</v>
      </c>
      <c r="AL125" s="87">
        <f t="shared" si="152"/>
        <v>670791</v>
      </c>
      <c r="AM125" s="87">
        <f t="shared" si="180"/>
        <v>670791</v>
      </c>
      <c r="AN125" s="100">
        <f t="shared" si="158"/>
        <v>2.8609911307257555E-4</v>
      </c>
    </row>
    <row r="126" spans="1:40" s="48" customFormat="1" ht="11.25">
      <c r="A126" s="162" t="s">
        <v>54</v>
      </c>
      <c r="B126" s="98">
        <v>0</v>
      </c>
      <c r="C126" s="98"/>
      <c r="D126" s="98"/>
      <c r="E126" s="98"/>
      <c r="F126" s="58"/>
      <c r="G126" s="58"/>
      <c r="H126" s="58">
        <v>155920</v>
      </c>
      <c r="I126" s="58"/>
      <c r="J126" s="58"/>
      <c r="K126" s="58"/>
      <c r="L126" s="58"/>
      <c r="M126" s="58"/>
      <c r="N126" s="58">
        <v>135698</v>
      </c>
      <c r="O126" s="58"/>
      <c r="P126" s="58"/>
      <c r="Q126" s="58"/>
      <c r="R126" s="58">
        <v>108479</v>
      </c>
      <c r="S126" s="58"/>
      <c r="T126" s="58"/>
      <c r="U126" s="58"/>
      <c r="V126" s="58"/>
      <c r="W126" s="58"/>
      <c r="X126" s="58">
        <v>121521</v>
      </c>
      <c r="Y126" s="58"/>
      <c r="Z126" s="58">
        <v>4050</v>
      </c>
      <c r="AA126" s="58"/>
      <c r="AB126" s="58"/>
      <c r="AC126" s="58"/>
      <c r="AD126" s="58">
        <v>120763</v>
      </c>
      <c r="AE126" s="58"/>
      <c r="AF126" s="58"/>
      <c r="AG126" s="58"/>
      <c r="AH126" s="58">
        <v>24360</v>
      </c>
      <c r="AI126" s="58"/>
      <c r="AJ126" s="58"/>
      <c r="AK126" s="58"/>
      <c r="AL126" s="58">
        <f t="shared" si="152"/>
        <v>670791</v>
      </c>
      <c r="AM126" s="58">
        <f t="shared" si="180"/>
        <v>670791</v>
      </c>
      <c r="AN126" s="99">
        <f t="shared" si="158"/>
        <v>2.8609911307257555E-4</v>
      </c>
    </row>
    <row r="127" spans="1:40">
      <c r="A127" s="175" t="s">
        <v>102</v>
      </c>
      <c r="B127" s="104">
        <f>B128</f>
        <v>0</v>
      </c>
      <c r="C127" s="104">
        <f t="shared" ref="C127:AK127" si="210">C128</f>
        <v>0</v>
      </c>
      <c r="D127" s="104">
        <f t="shared" si="210"/>
        <v>0</v>
      </c>
      <c r="E127" s="104">
        <f t="shared" si="210"/>
        <v>0</v>
      </c>
      <c r="F127" s="104">
        <f t="shared" si="210"/>
        <v>0</v>
      </c>
      <c r="G127" s="104">
        <f t="shared" si="210"/>
        <v>0</v>
      </c>
      <c r="H127" s="104">
        <f t="shared" si="210"/>
        <v>12200</v>
      </c>
      <c r="I127" s="104">
        <f t="shared" si="210"/>
        <v>0</v>
      </c>
      <c r="J127" s="104">
        <f t="shared" si="210"/>
        <v>0</v>
      </c>
      <c r="K127" s="104">
        <f t="shared" si="210"/>
        <v>0</v>
      </c>
      <c r="L127" s="104">
        <f t="shared" si="210"/>
        <v>0</v>
      </c>
      <c r="M127" s="104">
        <f t="shared" si="210"/>
        <v>0</v>
      </c>
      <c r="N127" s="104">
        <f t="shared" si="210"/>
        <v>0</v>
      </c>
      <c r="O127" s="104">
        <f t="shared" si="210"/>
        <v>0</v>
      </c>
      <c r="P127" s="104">
        <f t="shared" si="210"/>
        <v>0</v>
      </c>
      <c r="Q127" s="104">
        <f t="shared" si="210"/>
        <v>0</v>
      </c>
      <c r="R127" s="104">
        <f t="shared" si="210"/>
        <v>684050</v>
      </c>
      <c r="S127" s="104">
        <f t="shared" si="210"/>
        <v>0</v>
      </c>
      <c r="T127" s="104">
        <f t="shared" si="210"/>
        <v>0</v>
      </c>
      <c r="U127" s="104">
        <f t="shared" si="210"/>
        <v>0</v>
      </c>
      <c r="V127" s="104">
        <f t="shared" si="210"/>
        <v>0</v>
      </c>
      <c r="W127" s="104">
        <f t="shared" si="210"/>
        <v>0</v>
      </c>
      <c r="X127" s="104">
        <f t="shared" si="210"/>
        <v>51150</v>
      </c>
      <c r="Y127" s="104">
        <f t="shared" si="210"/>
        <v>0</v>
      </c>
      <c r="Z127" s="104">
        <f t="shared" si="210"/>
        <v>0</v>
      </c>
      <c r="AA127" s="104">
        <f t="shared" si="210"/>
        <v>0</v>
      </c>
      <c r="AB127" s="104">
        <f t="shared" si="210"/>
        <v>0</v>
      </c>
      <c r="AC127" s="104">
        <f t="shared" si="210"/>
        <v>0</v>
      </c>
      <c r="AD127" s="104">
        <f t="shared" si="210"/>
        <v>38000</v>
      </c>
      <c r="AE127" s="104">
        <f t="shared" si="210"/>
        <v>0</v>
      </c>
      <c r="AF127" s="104">
        <f t="shared" si="210"/>
        <v>0</v>
      </c>
      <c r="AG127" s="104">
        <f t="shared" si="210"/>
        <v>0</v>
      </c>
      <c r="AH127" s="104">
        <f t="shared" si="210"/>
        <v>73580</v>
      </c>
      <c r="AI127" s="104">
        <f t="shared" si="210"/>
        <v>0</v>
      </c>
      <c r="AJ127" s="104">
        <f t="shared" si="210"/>
        <v>0</v>
      </c>
      <c r="AK127" s="104">
        <f t="shared" si="210"/>
        <v>0</v>
      </c>
      <c r="AL127" s="87">
        <f t="shared" si="152"/>
        <v>858980</v>
      </c>
      <c r="AM127" s="87">
        <f t="shared" si="180"/>
        <v>858980</v>
      </c>
      <c r="AN127" s="100">
        <f t="shared" si="158"/>
        <v>3.66363615712019E-4</v>
      </c>
    </row>
    <row r="128" spans="1:40" s="48" customFormat="1" ht="11.25">
      <c r="A128" s="162" t="s">
        <v>54</v>
      </c>
      <c r="B128" s="98">
        <v>0</v>
      </c>
      <c r="C128" s="98"/>
      <c r="D128" s="98"/>
      <c r="E128" s="98"/>
      <c r="F128" s="58"/>
      <c r="G128" s="58"/>
      <c r="H128" s="58">
        <v>12200</v>
      </c>
      <c r="I128" s="58"/>
      <c r="J128" s="58"/>
      <c r="K128" s="58"/>
      <c r="L128" s="58"/>
      <c r="M128" s="58"/>
      <c r="N128" s="58"/>
      <c r="O128" s="58"/>
      <c r="P128" s="58"/>
      <c r="Q128" s="58"/>
      <c r="R128" s="58">
        <v>684050</v>
      </c>
      <c r="S128" s="58"/>
      <c r="T128" s="58"/>
      <c r="U128" s="58"/>
      <c r="V128" s="58"/>
      <c r="W128" s="58"/>
      <c r="X128" s="58">
        <v>51150</v>
      </c>
      <c r="Y128" s="58"/>
      <c r="Z128" s="58"/>
      <c r="AA128" s="58"/>
      <c r="AB128" s="58"/>
      <c r="AC128" s="58"/>
      <c r="AD128" s="58">
        <v>38000</v>
      </c>
      <c r="AE128" s="58"/>
      <c r="AF128" s="58"/>
      <c r="AG128" s="58"/>
      <c r="AH128" s="58">
        <v>73580</v>
      </c>
      <c r="AI128" s="58"/>
      <c r="AJ128" s="58"/>
      <c r="AK128" s="58"/>
      <c r="AL128" s="58">
        <f t="shared" si="152"/>
        <v>858980</v>
      </c>
      <c r="AM128" s="58">
        <f t="shared" si="180"/>
        <v>858980</v>
      </c>
      <c r="AN128" s="99">
        <f t="shared" si="158"/>
        <v>3.66363615712019E-4</v>
      </c>
    </row>
    <row r="129" spans="1:42">
      <c r="A129" s="173" t="s">
        <v>103</v>
      </c>
      <c r="B129" s="69">
        <f>B130</f>
        <v>0</v>
      </c>
      <c r="C129" s="69">
        <f t="shared" ref="C129:AK129" si="211">C130</f>
        <v>0</v>
      </c>
      <c r="D129" s="69">
        <f t="shared" si="211"/>
        <v>0</v>
      </c>
      <c r="E129" s="69">
        <f t="shared" si="211"/>
        <v>0</v>
      </c>
      <c r="F129" s="69">
        <f t="shared" si="211"/>
        <v>0</v>
      </c>
      <c r="G129" s="69">
        <f t="shared" si="211"/>
        <v>0</v>
      </c>
      <c r="H129" s="69">
        <f t="shared" si="211"/>
        <v>2474500</v>
      </c>
      <c r="I129" s="69">
        <f t="shared" si="211"/>
        <v>0</v>
      </c>
      <c r="J129" s="69">
        <f t="shared" si="211"/>
        <v>0</v>
      </c>
      <c r="K129" s="69">
        <f t="shared" si="211"/>
        <v>0</v>
      </c>
      <c r="L129" s="69">
        <f t="shared" si="211"/>
        <v>0</v>
      </c>
      <c r="M129" s="69">
        <f t="shared" si="211"/>
        <v>0</v>
      </c>
      <c r="N129" s="69">
        <f t="shared" si="211"/>
        <v>148000</v>
      </c>
      <c r="O129" s="69">
        <f t="shared" si="211"/>
        <v>0</v>
      </c>
      <c r="P129" s="69">
        <f t="shared" si="211"/>
        <v>0</v>
      </c>
      <c r="Q129" s="69">
        <f t="shared" si="211"/>
        <v>0</v>
      </c>
      <c r="R129" s="69">
        <f t="shared" si="211"/>
        <v>-1799000</v>
      </c>
      <c r="S129" s="69">
        <f t="shared" si="211"/>
        <v>0</v>
      </c>
      <c r="T129" s="69">
        <f t="shared" si="211"/>
        <v>0</v>
      </c>
      <c r="U129" s="69">
        <f t="shared" si="211"/>
        <v>0</v>
      </c>
      <c r="V129" s="69">
        <f t="shared" si="211"/>
        <v>0</v>
      </c>
      <c r="W129" s="69">
        <f t="shared" si="211"/>
        <v>0</v>
      </c>
      <c r="X129" s="69">
        <f t="shared" si="211"/>
        <v>-48193</v>
      </c>
      <c r="Y129" s="69">
        <f t="shared" si="211"/>
        <v>0</v>
      </c>
      <c r="Z129" s="69">
        <f t="shared" si="211"/>
        <v>0</v>
      </c>
      <c r="AA129" s="69">
        <f t="shared" si="211"/>
        <v>0</v>
      </c>
      <c r="AB129" s="69">
        <f t="shared" si="211"/>
        <v>0</v>
      </c>
      <c r="AC129" s="69">
        <f t="shared" si="211"/>
        <v>0</v>
      </c>
      <c r="AD129" s="69">
        <f t="shared" si="211"/>
        <v>0</v>
      </c>
      <c r="AE129" s="69">
        <f t="shared" si="211"/>
        <v>0</v>
      </c>
      <c r="AF129" s="69">
        <f t="shared" si="211"/>
        <v>0</v>
      </c>
      <c r="AG129" s="69">
        <f t="shared" si="211"/>
        <v>0</v>
      </c>
      <c r="AH129" s="69">
        <f t="shared" si="211"/>
        <v>-79050</v>
      </c>
      <c r="AI129" s="69">
        <f t="shared" si="211"/>
        <v>0</v>
      </c>
      <c r="AJ129" s="69">
        <f t="shared" si="211"/>
        <v>0</v>
      </c>
      <c r="AK129" s="69">
        <f t="shared" si="211"/>
        <v>0</v>
      </c>
      <c r="AL129" s="36">
        <f t="shared" si="152"/>
        <v>696257</v>
      </c>
      <c r="AM129" s="87">
        <f t="shared" si="180"/>
        <v>696257</v>
      </c>
      <c r="AN129" s="100">
        <f t="shared" si="158"/>
        <v>2.9696061839018745E-4</v>
      </c>
    </row>
    <row r="130" spans="1:42" s="48" customFormat="1" ht="11.25">
      <c r="A130" s="170" t="s">
        <v>54</v>
      </c>
      <c r="B130" s="45">
        <v>0</v>
      </c>
      <c r="C130" s="45"/>
      <c r="D130" s="45"/>
      <c r="E130" s="45"/>
      <c r="F130" s="46"/>
      <c r="G130" s="46"/>
      <c r="H130" s="46">
        <v>2474500</v>
      </c>
      <c r="I130" s="46"/>
      <c r="J130" s="46"/>
      <c r="K130" s="46"/>
      <c r="L130" s="46"/>
      <c r="M130" s="46"/>
      <c r="N130" s="46">
        <v>148000</v>
      </c>
      <c r="O130" s="46"/>
      <c r="P130" s="46"/>
      <c r="Q130" s="46"/>
      <c r="R130" s="46">
        <v>-1799000</v>
      </c>
      <c r="S130" s="46"/>
      <c r="T130" s="46"/>
      <c r="U130" s="46"/>
      <c r="V130" s="46"/>
      <c r="W130" s="46"/>
      <c r="X130" s="46">
        <v>-48193</v>
      </c>
      <c r="Y130" s="58"/>
      <c r="Z130" s="58"/>
      <c r="AA130" s="58"/>
      <c r="AB130" s="58"/>
      <c r="AC130" s="58"/>
      <c r="AD130" s="58"/>
      <c r="AE130" s="58"/>
      <c r="AF130" s="58"/>
      <c r="AG130" s="58"/>
      <c r="AH130" s="58">
        <v>-79050</v>
      </c>
      <c r="AI130" s="58"/>
      <c r="AJ130" s="58"/>
      <c r="AK130" s="58"/>
      <c r="AL130" s="58">
        <f t="shared" si="152"/>
        <v>696257</v>
      </c>
      <c r="AM130" s="58">
        <f t="shared" si="180"/>
        <v>696257</v>
      </c>
      <c r="AN130" s="99">
        <f t="shared" si="158"/>
        <v>2.9696061839018745E-4</v>
      </c>
    </row>
    <row r="131" spans="1:42" s="48" customFormat="1" ht="25.5">
      <c r="A131" s="95" t="s">
        <v>144</v>
      </c>
      <c r="B131" s="68">
        <f>B132</f>
        <v>0</v>
      </c>
      <c r="C131" s="68">
        <f t="shared" ref="C131:AK131" si="212">C132</f>
        <v>0</v>
      </c>
      <c r="D131" s="68">
        <f t="shared" si="212"/>
        <v>0</v>
      </c>
      <c r="E131" s="68">
        <f t="shared" si="212"/>
        <v>0</v>
      </c>
      <c r="F131" s="68">
        <f t="shared" si="212"/>
        <v>0</v>
      </c>
      <c r="G131" s="68">
        <f t="shared" si="212"/>
        <v>0</v>
      </c>
      <c r="H131" s="68">
        <f t="shared" si="212"/>
        <v>0</v>
      </c>
      <c r="I131" s="68">
        <f t="shared" si="212"/>
        <v>0</v>
      </c>
      <c r="J131" s="68">
        <f t="shared" si="212"/>
        <v>0</v>
      </c>
      <c r="K131" s="68">
        <f t="shared" si="212"/>
        <v>0</v>
      </c>
      <c r="L131" s="68">
        <f t="shared" si="212"/>
        <v>0</v>
      </c>
      <c r="M131" s="68">
        <f t="shared" si="212"/>
        <v>0</v>
      </c>
      <c r="N131" s="68">
        <f t="shared" si="212"/>
        <v>0</v>
      </c>
      <c r="O131" s="68">
        <f t="shared" si="212"/>
        <v>0</v>
      </c>
      <c r="P131" s="68">
        <f t="shared" si="212"/>
        <v>0</v>
      </c>
      <c r="Q131" s="68">
        <f t="shared" si="212"/>
        <v>0</v>
      </c>
      <c r="R131" s="68">
        <f t="shared" si="212"/>
        <v>0</v>
      </c>
      <c r="S131" s="68">
        <f t="shared" si="212"/>
        <v>0</v>
      </c>
      <c r="T131" s="68">
        <f t="shared" si="212"/>
        <v>0</v>
      </c>
      <c r="U131" s="68">
        <f t="shared" si="212"/>
        <v>0</v>
      </c>
      <c r="V131" s="68">
        <f t="shared" si="212"/>
        <v>0</v>
      </c>
      <c r="W131" s="68">
        <f t="shared" si="212"/>
        <v>0</v>
      </c>
      <c r="X131" s="68">
        <f t="shared" si="212"/>
        <v>0</v>
      </c>
      <c r="Y131" s="68">
        <f t="shared" si="212"/>
        <v>0</v>
      </c>
      <c r="Z131" s="68">
        <f t="shared" si="212"/>
        <v>0</v>
      </c>
      <c r="AA131" s="68">
        <f t="shared" si="212"/>
        <v>0</v>
      </c>
      <c r="AB131" s="68">
        <f t="shared" si="212"/>
        <v>0</v>
      </c>
      <c r="AC131" s="68">
        <f t="shared" si="212"/>
        <v>0</v>
      </c>
      <c r="AD131" s="68">
        <f t="shared" si="212"/>
        <v>6896759</v>
      </c>
      <c r="AE131" s="68">
        <f t="shared" si="212"/>
        <v>0</v>
      </c>
      <c r="AF131" s="68">
        <f t="shared" si="212"/>
        <v>0</v>
      </c>
      <c r="AG131" s="68">
        <f t="shared" si="212"/>
        <v>0</v>
      </c>
      <c r="AH131" s="68">
        <f t="shared" si="212"/>
        <v>0</v>
      </c>
      <c r="AI131" s="68">
        <f t="shared" si="212"/>
        <v>0</v>
      </c>
      <c r="AJ131" s="68">
        <f t="shared" si="212"/>
        <v>0</v>
      </c>
      <c r="AK131" s="68">
        <f t="shared" si="212"/>
        <v>0</v>
      </c>
      <c r="AL131" s="105">
        <f t="shared" ref="AL131:AL132" si="213">B131+SUM(C131:AK131)</f>
        <v>6896759</v>
      </c>
      <c r="AM131" s="105">
        <f t="shared" ref="AM131:AM132" si="214">AL131-B131</f>
        <v>6896759</v>
      </c>
      <c r="AN131" s="106">
        <f t="shared" ref="AN131:AN132" si="215">AL131/$AL$137</f>
        <v>2.9415371300081593E-3</v>
      </c>
    </row>
    <row r="132" spans="1:42" s="48" customFormat="1" ht="11.25">
      <c r="A132" s="170" t="s">
        <v>54</v>
      </c>
      <c r="B132" s="45"/>
      <c r="C132" s="45"/>
      <c r="D132" s="45"/>
      <c r="E132" s="45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58"/>
      <c r="Z132" s="58"/>
      <c r="AA132" s="58"/>
      <c r="AB132" s="58"/>
      <c r="AC132" s="58"/>
      <c r="AD132" s="58">
        <v>6896759</v>
      </c>
      <c r="AE132" s="58"/>
      <c r="AF132" s="58"/>
      <c r="AG132" s="58"/>
      <c r="AH132" s="58"/>
      <c r="AI132" s="58"/>
      <c r="AJ132" s="58"/>
      <c r="AK132" s="58"/>
      <c r="AL132" s="58">
        <f t="shared" si="213"/>
        <v>6896759</v>
      </c>
      <c r="AM132" s="58">
        <f t="shared" si="214"/>
        <v>6896759</v>
      </c>
      <c r="AN132" s="99">
        <f t="shared" si="215"/>
        <v>2.9415371300081593E-3</v>
      </c>
    </row>
    <row r="133" spans="1:42" s="48" customFormat="1" ht="25.5">
      <c r="A133" s="176" t="s">
        <v>104</v>
      </c>
      <c r="B133" s="70">
        <f t="shared" ref="B133:Q133" si="216">B134</f>
        <v>0</v>
      </c>
      <c r="C133" s="70">
        <f t="shared" si="216"/>
        <v>0</v>
      </c>
      <c r="D133" s="70">
        <f t="shared" si="216"/>
        <v>0</v>
      </c>
      <c r="E133" s="70">
        <f t="shared" si="216"/>
        <v>0</v>
      </c>
      <c r="F133" s="70">
        <f t="shared" si="216"/>
        <v>0</v>
      </c>
      <c r="G133" s="70">
        <f t="shared" si="216"/>
        <v>0</v>
      </c>
      <c r="H133" s="70">
        <f t="shared" si="216"/>
        <v>0</v>
      </c>
      <c r="I133" s="70">
        <f t="shared" si="216"/>
        <v>0</v>
      </c>
      <c r="J133" s="70">
        <f t="shared" si="216"/>
        <v>0</v>
      </c>
      <c r="K133" s="70">
        <f t="shared" si="216"/>
        <v>0</v>
      </c>
      <c r="L133" s="70">
        <f t="shared" si="216"/>
        <v>0</v>
      </c>
      <c r="M133" s="70">
        <f t="shared" si="216"/>
        <v>0</v>
      </c>
      <c r="N133" s="70">
        <f t="shared" si="216"/>
        <v>0</v>
      </c>
      <c r="O133" s="70">
        <f t="shared" si="216"/>
        <v>0</v>
      </c>
      <c r="P133" s="70">
        <f t="shared" si="216"/>
        <v>0</v>
      </c>
      <c r="Q133" s="70">
        <f t="shared" si="216"/>
        <v>0</v>
      </c>
      <c r="R133" s="70">
        <f>R134</f>
        <v>40000000</v>
      </c>
      <c r="S133" s="70">
        <f t="shared" ref="S133:AK133" si="217">S134</f>
        <v>0</v>
      </c>
      <c r="T133" s="70">
        <f t="shared" si="217"/>
        <v>0</v>
      </c>
      <c r="U133" s="70">
        <f t="shared" si="217"/>
        <v>0</v>
      </c>
      <c r="V133" s="70">
        <f t="shared" si="217"/>
        <v>0</v>
      </c>
      <c r="W133" s="70">
        <f t="shared" si="217"/>
        <v>0</v>
      </c>
      <c r="X133" s="70">
        <f t="shared" si="217"/>
        <v>0</v>
      </c>
      <c r="Y133" s="70">
        <f t="shared" si="217"/>
        <v>0</v>
      </c>
      <c r="Z133" s="70">
        <f t="shared" si="217"/>
        <v>0</v>
      </c>
      <c r="AA133" s="70">
        <f t="shared" si="217"/>
        <v>0</v>
      </c>
      <c r="AB133" s="70">
        <f t="shared" si="217"/>
        <v>0</v>
      </c>
      <c r="AC133" s="70">
        <f t="shared" si="217"/>
        <v>0</v>
      </c>
      <c r="AD133" s="70">
        <f t="shared" si="217"/>
        <v>0</v>
      </c>
      <c r="AE133" s="70">
        <f t="shared" si="217"/>
        <v>0</v>
      </c>
      <c r="AF133" s="70">
        <f t="shared" si="217"/>
        <v>0</v>
      </c>
      <c r="AG133" s="70">
        <f t="shared" si="217"/>
        <v>0</v>
      </c>
      <c r="AH133" s="70">
        <f t="shared" si="217"/>
        <v>0</v>
      </c>
      <c r="AI133" s="70">
        <f t="shared" si="217"/>
        <v>0</v>
      </c>
      <c r="AJ133" s="70">
        <f t="shared" si="217"/>
        <v>0</v>
      </c>
      <c r="AK133" s="70">
        <f t="shared" si="217"/>
        <v>0</v>
      </c>
      <c r="AL133" s="105">
        <f t="shared" si="152"/>
        <v>40000000</v>
      </c>
      <c r="AM133" s="105">
        <f t="shared" si="180"/>
        <v>40000000</v>
      </c>
      <c r="AN133" s="106">
        <f t="shared" si="158"/>
        <v>1.7060402603647069E-2</v>
      </c>
    </row>
    <row r="134" spans="1:42" s="48" customFormat="1" ht="11.25">
      <c r="A134" s="170" t="s">
        <v>54</v>
      </c>
      <c r="B134" s="45">
        <v>0</v>
      </c>
      <c r="C134" s="45"/>
      <c r="D134" s="45"/>
      <c r="E134" s="45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>
        <v>40000000</v>
      </c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58">
        <f t="shared" si="152"/>
        <v>40000000</v>
      </c>
      <c r="AM134" s="58">
        <f t="shared" si="180"/>
        <v>40000000</v>
      </c>
      <c r="AN134" s="99">
        <f t="shared" si="158"/>
        <v>1.7060402603647069E-2</v>
      </c>
    </row>
    <row r="135" spans="1:42" ht="25.5">
      <c r="A135" s="173" t="s">
        <v>105</v>
      </c>
      <c r="B135" s="69">
        <f>B136</f>
        <v>0</v>
      </c>
      <c r="C135" s="69">
        <f t="shared" ref="C135:AK135" si="218">C136</f>
        <v>0</v>
      </c>
      <c r="D135" s="69">
        <f t="shared" si="218"/>
        <v>0</v>
      </c>
      <c r="E135" s="69">
        <f t="shared" si="218"/>
        <v>0</v>
      </c>
      <c r="F135" s="69">
        <f t="shared" si="218"/>
        <v>0</v>
      </c>
      <c r="G135" s="69">
        <f t="shared" si="218"/>
        <v>0</v>
      </c>
      <c r="H135" s="69">
        <f t="shared" si="218"/>
        <v>0</v>
      </c>
      <c r="I135" s="69">
        <f t="shared" si="218"/>
        <v>0</v>
      </c>
      <c r="J135" s="69">
        <f t="shared" si="218"/>
        <v>19295080</v>
      </c>
      <c r="K135" s="69">
        <f t="shared" si="218"/>
        <v>0</v>
      </c>
      <c r="L135" s="69">
        <f t="shared" si="218"/>
        <v>0</v>
      </c>
      <c r="M135" s="69">
        <f t="shared" si="218"/>
        <v>0</v>
      </c>
      <c r="N135" s="69">
        <f t="shared" si="218"/>
        <v>-4954498</v>
      </c>
      <c r="O135" s="69">
        <f t="shared" si="218"/>
        <v>0</v>
      </c>
      <c r="P135" s="69">
        <f t="shared" si="218"/>
        <v>0</v>
      </c>
      <c r="Q135" s="69">
        <f t="shared" si="218"/>
        <v>0</v>
      </c>
      <c r="R135" s="69">
        <f t="shared" si="218"/>
        <v>6314824</v>
      </c>
      <c r="S135" s="69">
        <f t="shared" si="218"/>
        <v>0</v>
      </c>
      <c r="T135" s="69">
        <f t="shared" si="218"/>
        <v>0</v>
      </c>
      <c r="U135" s="69">
        <f t="shared" si="218"/>
        <v>0</v>
      </c>
      <c r="V135" s="69">
        <f t="shared" si="218"/>
        <v>0</v>
      </c>
      <c r="W135" s="69">
        <f t="shared" si="218"/>
        <v>0</v>
      </c>
      <c r="X135" s="69">
        <f t="shared" si="218"/>
        <v>0</v>
      </c>
      <c r="Y135" s="69">
        <f t="shared" si="218"/>
        <v>0</v>
      </c>
      <c r="Z135" s="69">
        <f t="shared" si="218"/>
        <v>0</v>
      </c>
      <c r="AA135" s="69">
        <f t="shared" si="218"/>
        <v>0</v>
      </c>
      <c r="AB135" s="69">
        <f t="shared" si="218"/>
        <v>0</v>
      </c>
      <c r="AC135" s="69">
        <f t="shared" si="218"/>
        <v>0</v>
      </c>
      <c r="AD135" s="69">
        <f t="shared" si="218"/>
        <v>-5892233</v>
      </c>
      <c r="AE135" s="69">
        <f t="shared" si="218"/>
        <v>0</v>
      </c>
      <c r="AF135" s="69">
        <f t="shared" si="218"/>
        <v>0</v>
      </c>
      <c r="AG135" s="69">
        <f t="shared" si="218"/>
        <v>0</v>
      </c>
      <c r="AH135" s="69">
        <f t="shared" si="218"/>
        <v>668991</v>
      </c>
      <c r="AI135" s="69">
        <f t="shared" si="218"/>
        <v>0</v>
      </c>
      <c r="AJ135" s="69">
        <f t="shared" si="218"/>
        <v>0</v>
      </c>
      <c r="AK135" s="69">
        <f t="shared" si="218"/>
        <v>0</v>
      </c>
      <c r="AL135" s="36">
        <f t="shared" si="152"/>
        <v>15432164</v>
      </c>
      <c r="AM135" s="36">
        <f t="shared" si="180"/>
        <v>15432164</v>
      </c>
      <c r="AN135" s="37">
        <f>AL135/$AL$137</f>
        <v>6.5819732721377148E-3</v>
      </c>
    </row>
    <row r="136" spans="1:42" s="48" customFormat="1" ht="12" thickBot="1">
      <c r="A136" s="162" t="s">
        <v>55</v>
      </c>
      <c r="B136" s="83">
        <v>0</v>
      </c>
      <c r="C136" s="107"/>
      <c r="D136" s="107"/>
      <c r="E136" s="107"/>
      <c r="F136" s="108"/>
      <c r="G136" s="108"/>
      <c r="H136" s="108"/>
      <c r="I136" s="108"/>
      <c r="J136" s="108">
        <v>19295080</v>
      </c>
      <c r="K136" s="108"/>
      <c r="L136" s="108"/>
      <c r="M136" s="108"/>
      <c r="N136" s="108">
        <v>-4954498</v>
      </c>
      <c r="O136" s="108"/>
      <c r="P136" s="108"/>
      <c r="Q136" s="108"/>
      <c r="R136" s="108">
        <v>6314824</v>
      </c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>
        <v>-5892233</v>
      </c>
      <c r="AE136" s="108"/>
      <c r="AF136" s="108"/>
      <c r="AG136" s="108"/>
      <c r="AH136" s="108">
        <v>668991</v>
      </c>
      <c r="AI136" s="108"/>
      <c r="AJ136" s="108"/>
      <c r="AK136" s="108"/>
      <c r="AL136" s="109">
        <f t="shared" si="152"/>
        <v>15432164</v>
      </c>
      <c r="AM136" s="109">
        <f t="shared" si="180"/>
        <v>15432164</v>
      </c>
      <c r="AN136" s="110">
        <f>AL136/$AL$137</f>
        <v>6.5819732721377148E-3</v>
      </c>
    </row>
    <row r="137" spans="1:42" s="116" customFormat="1" ht="24" customHeight="1">
      <c r="A137" s="111" t="s">
        <v>106</v>
      </c>
      <c r="B137" s="112">
        <f t="shared" ref="B137:AE137" si="219">B7+B12+B22+B38+B55+B99+B80</f>
        <v>2857321286</v>
      </c>
      <c r="C137" s="112">
        <f t="shared" si="219"/>
        <v>316271</v>
      </c>
      <c r="D137" s="112">
        <f t="shared" si="219"/>
        <v>19731</v>
      </c>
      <c r="E137" s="112">
        <f t="shared" si="219"/>
        <v>-45918159</v>
      </c>
      <c r="F137" s="112">
        <f t="shared" si="219"/>
        <v>174162</v>
      </c>
      <c r="G137" s="112">
        <f t="shared" si="219"/>
        <v>20000</v>
      </c>
      <c r="H137" s="112">
        <f t="shared" si="219"/>
        <v>7484608</v>
      </c>
      <c r="I137" s="112">
        <f t="shared" si="219"/>
        <v>35611</v>
      </c>
      <c r="J137" s="112">
        <f t="shared" si="219"/>
        <v>-78991997</v>
      </c>
      <c r="K137" s="112">
        <f t="shared" si="219"/>
        <v>5885000</v>
      </c>
      <c r="L137" s="112">
        <f t="shared" si="219"/>
        <v>13664052</v>
      </c>
      <c r="M137" s="112">
        <f t="shared" si="219"/>
        <v>1487718</v>
      </c>
      <c r="N137" s="112">
        <f t="shared" si="219"/>
        <v>-322364014</v>
      </c>
      <c r="O137" s="112">
        <f t="shared" si="219"/>
        <v>1104220</v>
      </c>
      <c r="P137" s="112">
        <f t="shared" si="219"/>
        <v>14000000</v>
      </c>
      <c r="Q137" s="112">
        <f t="shared" si="219"/>
        <v>233300</v>
      </c>
      <c r="R137" s="112">
        <f t="shared" si="219"/>
        <v>25176920</v>
      </c>
      <c r="S137" s="112">
        <f t="shared" si="219"/>
        <v>203489</v>
      </c>
      <c r="T137" s="112">
        <f t="shared" si="219"/>
        <v>2100</v>
      </c>
      <c r="U137" s="112">
        <f t="shared" si="219"/>
        <v>154000</v>
      </c>
      <c r="V137" s="112">
        <f t="shared" si="219"/>
        <v>37125250</v>
      </c>
      <c r="W137" s="112">
        <f t="shared" si="219"/>
        <v>18151758</v>
      </c>
      <c r="X137" s="112">
        <f t="shared" si="219"/>
        <v>-32023541</v>
      </c>
      <c r="Y137" s="112">
        <f t="shared" si="219"/>
        <v>83524</v>
      </c>
      <c r="Z137" s="112">
        <f t="shared" si="219"/>
        <v>-57795377</v>
      </c>
      <c r="AA137" s="112">
        <f t="shared" si="219"/>
        <v>1003655</v>
      </c>
      <c r="AB137" s="112">
        <f t="shared" si="219"/>
        <v>65000</v>
      </c>
      <c r="AC137" s="112">
        <f t="shared" si="219"/>
        <v>1984</v>
      </c>
      <c r="AD137" s="112">
        <f t="shared" si="219"/>
        <v>-22726758</v>
      </c>
      <c r="AE137" s="112">
        <f t="shared" si="219"/>
        <v>2920930</v>
      </c>
      <c r="AF137" s="112">
        <f t="shared" ref="AF137:AK137" si="220">AF7+AF12+AF22+AF38+AF55+AF99+AF80</f>
        <v>846826</v>
      </c>
      <c r="AG137" s="112">
        <f t="shared" si="220"/>
        <v>107071</v>
      </c>
      <c r="AH137" s="112">
        <f t="shared" si="220"/>
        <v>-54157412</v>
      </c>
      <c r="AI137" s="112">
        <f t="shared" si="220"/>
        <v>-38456</v>
      </c>
      <c r="AJ137" s="112">
        <f t="shared" si="220"/>
        <v>-22249832</v>
      </c>
      <c r="AK137" s="112">
        <f t="shared" si="220"/>
        <v>-6712366</v>
      </c>
      <c r="AL137" s="113">
        <f t="shared" si="152"/>
        <v>2344610554</v>
      </c>
      <c r="AM137" s="113">
        <f>AL137-B137</f>
        <v>-512710732</v>
      </c>
      <c r="AN137" s="114">
        <f>AL137/$AL$137</f>
        <v>1</v>
      </c>
      <c r="AO137" s="115">
        <f>AM137*100%/B137</f>
        <v>-0.17943755030703956</v>
      </c>
      <c r="AP137" s="116" t="s">
        <v>107</v>
      </c>
    </row>
    <row r="138" spans="1:42" s="121" customFormat="1" ht="12.75" customHeight="1">
      <c r="A138" s="177" t="s">
        <v>54</v>
      </c>
      <c r="B138" s="117">
        <f t="shared" ref="B138:AE138" si="221">B8+B13+B23+B39+B56+B100+B81</f>
        <v>2287074557</v>
      </c>
      <c r="C138" s="117">
        <f t="shared" si="221"/>
        <v>1163679</v>
      </c>
      <c r="D138" s="117">
        <f t="shared" si="221"/>
        <v>19731</v>
      </c>
      <c r="E138" s="117">
        <f t="shared" si="221"/>
        <v>25365261</v>
      </c>
      <c r="F138" s="117">
        <f t="shared" si="221"/>
        <v>174162</v>
      </c>
      <c r="G138" s="117">
        <f t="shared" si="221"/>
        <v>20000</v>
      </c>
      <c r="H138" s="117">
        <f t="shared" si="221"/>
        <v>2734279</v>
      </c>
      <c r="I138" s="117">
        <f t="shared" si="221"/>
        <v>35611</v>
      </c>
      <c r="J138" s="117">
        <f t="shared" si="221"/>
        <v>-52204655</v>
      </c>
      <c r="K138" s="117">
        <f t="shared" si="221"/>
        <v>5885000</v>
      </c>
      <c r="L138" s="117">
        <f t="shared" si="221"/>
        <v>0</v>
      </c>
      <c r="M138" s="117">
        <f t="shared" si="221"/>
        <v>1090000</v>
      </c>
      <c r="N138" s="117">
        <f t="shared" si="221"/>
        <v>-169129334</v>
      </c>
      <c r="O138" s="117">
        <f t="shared" si="221"/>
        <v>1104220</v>
      </c>
      <c r="P138" s="117">
        <f t="shared" si="221"/>
        <v>4000000</v>
      </c>
      <c r="Q138" s="117">
        <f t="shared" si="221"/>
        <v>233300</v>
      </c>
      <c r="R138" s="117">
        <f t="shared" si="221"/>
        <v>19138846</v>
      </c>
      <c r="S138" s="117">
        <f t="shared" si="221"/>
        <v>250679</v>
      </c>
      <c r="T138" s="117">
        <f t="shared" si="221"/>
        <v>2100</v>
      </c>
      <c r="U138" s="117">
        <f t="shared" si="221"/>
        <v>54000</v>
      </c>
      <c r="V138" s="117">
        <f t="shared" si="221"/>
        <v>8142000</v>
      </c>
      <c r="W138" s="117">
        <f t="shared" si="221"/>
        <v>0</v>
      </c>
      <c r="X138" s="117">
        <f t="shared" si="221"/>
        <v>-34263550</v>
      </c>
      <c r="Y138" s="117">
        <f t="shared" si="221"/>
        <v>83524</v>
      </c>
      <c r="Z138" s="117">
        <f t="shared" si="221"/>
        <v>-53191253</v>
      </c>
      <c r="AA138" s="117">
        <f t="shared" si="221"/>
        <v>1003655</v>
      </c>
      <c r="AB138" s="117">
        <f t="shared" si="221"/>
        <v>65000</v>
      </c>
      <c r="AC138" s="117">
        <f t="shared" si="221"/>
        <v>1984</v>
      </c>
      <c r="AD138" s="117">
        <f t="shared" si="221"/>
        <v>9755297</v>
      </c>
      <c r="AE138" s="117">
        <f t="shared" si="221"/>
        <v>3219300</v>
      </c>
      <c r="AF138" s="117">
        <f t="shared" ref="AF138:AK138" si="222">AF8+AF13+AF23+AF39+AF56+AF100+AF81</f>
        <v>873388</v>
      </c>
      <c r="AG138" s="117">
        <f t="shared" si="222"/>
        <v>107071</v>
      </c>
      <c r="AH138" s="117">
        <f t="shared" si="222"/>
        <v>-24283463</v>
      </c>
      <c r="AI138" s="117">
        <f t="shared" si="222"/>
        <v>-118306</v>
      </c>
      <c r="AJ138" s="117">
        <f t="shared" si="222"/>
        <v>-3502832</v>
      </c>
      <c r="AK138" s="117">
        <f t="shared" si="222"/>
        <v>-1172590</v>
      </c>
      <c r="AL138" s="118">
        <f t="shared" ref="AL138:AL149" si="223">B138+SUM(C138:AK138)</f>
        <v>2033730661</v>
      </c>
      <c r="AM138" s="118">
        <f>AL138-B138</f>
        <v>-253343896</v>
      </c>
      <c r="AN138" s="119">
        <f>AL138/$AL$137</f>
        <v>0.86740659660103192</v>
      </c>
      <c r="AO138" s="120"/>
    </row>
    <row r="139" spans="1:42" s="121" customFormat="1" ht="12.75" customHeight="1" thickBot="1">
      <c r="A139" s="178" t="s">
        <v>55</v>
      </c>
      <c r="B139" s="122">
        <f t="shared" ref="B139:AE139" si="224">B9+B14+B24+B40+B57+B101+B82</f>
        <v>570246729</v>
      </c>
      <c r="C139" s="122">
        <f t="shared" si="224"/>
        <v>-847408</v>
      </c>
      <c r="D139" s="122">
        <f t="shared" si="224"/>
        <v>0</v>
      </c>
      <c r="E139" s="122">
        <f t="shared" si="224"/>
        <v>-71283420</v>
      </c>
      <c r="F139" s="122">
        <f t="shared" si="224"/>
        <v>0</v>
      </c>
      <c r="G139" s="122">
        <f t="shared" si="224"/>
        <v>0</v>
      </c>
      <c r="H139" s="122">
        <f t="shared" si="224"/>
        <v>4750329</v>
      </c>
      <c r="I139" s="122">
        <f t="shared" si="224"/>
        <v>0</v>
      </c>
      <c r="J139" s="122">
        <f t="shared" si="224"/>
        <v>-26787342</v>
      </c>
      <c r="K139" s="122">
        <f t="shared" si="224"/>
        <v>0</v>
      </c>
      <c r="L139" s="122">
        <f t="shared" si="224"/>
        <v>13664052</v>
      </c>
      <c r="M139" s="122">
        <f t="shared" si="224"/>
        <v>397718</v>
      </c>
      <c r="N139" s="122">
        <f t="shared" si="224"/>
        <v>-153234680</v>
      </c>
      <c r="O139" s="122">
        <f t="shared" si="224"/>
        <v>0</v>
      </c>
      <c r="P139" s="122">
        <f t="shared" si="224"/>
        <v>10000000</v>
      </c>
      <c r="Q139" s="122">
        <f t="shared" si="224"/>
        <v>0</v>
      </c>
      <c r="R139" s="122">
        <f t="shared" si="224"/>
        <v>6038074</v>
      </c>
      <c r="S139" s="122">
        <f t="shared" si="224"/>
        <v>-47190</v>
      </c>
      <c r="T139" s="122">
        <f t="shared" si="224"/>
        <v>0</v>
      </c>
      <c r="U139" s="122">
        <f t="shared" si="224"/>
        <v>100000</v>
      </c>
      <c r="V139" s="122">
        <f t="shared" si="224"/>
        <v>28983250</v>
      </c>
      <c r="W139" s="122">
        <f t="shared" si="224"/>
        <v>18151758</v>
      </c>
      <c r="X139" s="122">
        <f t="shared" si="224"/>
        <v>2240009</v>
      </c>
      <c r="Y139" s="122">
        <f t="shared" si="224"/>
        <v>0</v>
      </c>
      <c r="Z139" s="122">
        <f t="shared" si="224"/>
        <v>-4604124</v>
      </c>
      <c r="AA139" s="122">
        <f t="shared" si="224"/>
        <v>0</v>
      </c>
      <c r="AB139" s="122">
        <f t="shared" si="224"/>
        <v>0</v>
      </c>
      <c r="AC139" s="122">
        <f t="shared" si="224"/>
        <v>0</v>
      </c>
      <c r="AD139" s="122">
        <f t="shared" si="224"/>
        <v>-32482055</v>
      </c>
      <c r="AE139" s="122">
        <f t="shared" si="224"/>
        <v>-298370</v>
      </c>
      <c r="AF139" s="122">
        <f t="shared" ref="AF139:AK139" si="225">AF9+AF14+AF24+AF40+AF57+AF101+AF82</f>
        <v>-26562</v>
      </c>
      <c r="AG139" s="122">
        <f t="shared" si="225"/>
        <v>0</v>
      </c>
      <c r="AH139" s="122">
        <f t="shared" si="225"/>
        <v>-29873949</v>
      </c>
      <c r="AI139" s="122">
        <f t="shared" si="225"/>
        <v>79850</v>
      </c>
      <c r="AJ139" s="122">
        <f t="shared" si="225"/>
        <v>-18747000</v>
      </c>
      <c r="AK139" s="122">
        <f t="shared" si="225"/>
        <v>-5539776</v>
      </c>
      <c r="AL139" s="123">
        <f t="shared" si="223"/>
        <v>310879893</v>
      </c>
      <c r="AM139" s="123">
        <f>AL139-B139</f>
        <v>-259366836</v>
      </c>
      <c r="AN139" s="124">
        <f>AL139/$AL$137</f>
        <v>0.13259340339896808</v>
      </c>
      <c r="AO139" s="120"/>
    </row>
    <row r="140" spans="1:42" s="32" customFormat="1" ht="15.75" thickBot="1">
      <c r="A140" s="125" t="s">
        <v>108</v>
      </c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8"/>
      <c r="AM140" s="128"/>
      <c r="AN140" s="129"/>
    </row>
    <row r="141" spans="1:42" s="133" customFormat="1" ht="25.5">
      <c r="A141" s="25" t="s">
        <v>109</v>
      </c>
      <c r="B141" s="130">
        <f>B142</f>
        <v>0</v>
      </c>
      <c r="C141" s="130">
        <f t="shared" ref="C141:AK141" si="226">C142</f>
        <v>0</v>
      </c>
      <c r="D141" s="130">
        <f t="shared" si="226"/>
        <v>0</v>
      </c>
      <c r="E141" s="130">
        <f t="shared" si="226"/>
        <v>0</v>
      </c>
      <c r="F141" s="130">
        <f t="shared" si="226"/>
        <v>0</v>
      </c>
      <c r="G141" s="130">
        <f t="shared" si="226"/>
        <v>0</v>
      </c>
      <c r="H141" s="130">
        <f t="shared" si="226"/>
        <v>0</v>
      </c>
      <c r="I141" s="130">
        <f t="shared" si="226"/>
        <v>0</v>
      </c>
      <c r="J141" s="130">
        <f t="shared" si="226"/>
        <v>1240594</v>
      </c>
      <c r="K141" s="130">
        <f t="shared" si="226"/>
        <v>0</v>
      </c>
      <c r="L141" s="130">
        <f t="shared" si="226"/>
        <v>0</v>
      </c>
      <c r="M141" s="130">
        <f t="shared" si="226"/>
        <v>0</v>
      </c>
      <c r="N141" s="130">
        <f t="shared" si="226"/>
        <v>229755</v>
      </c>
      <c r="O141" s="130">
        <f t="shared" si="226"/>
        <v>0</v>
      </c>
      <c r="P141" s="130">
        <f t="shared" si="226"/>
        <v>0</v>
      </c>
      <c r="Q141" s="130">
        <f t="shared" si="226"/>
        <v>0</v>
      </c>
      <c r="R141" s="130">
        <f t="shared" si="226"/>
        <v>0</v>
      </c>
      <c r="S141" s="130">
        <f t="shared" si="226"/>
        <v>0</v>
      </c>
      <c r="T141" s="130">
        <f t="shared" si="226"/>
        <v>0</v>
      </c>
      <c r="U141" s="130">
        <f t="shared" si="226"/>
        <v>0</v>
      </c>
      <c r="V141" s="130">
        <f t="shared" si="226"/>
        <v>0</v>
      </c>
      <c r="W141" s="130">
        <f t="shared" si="226"/>
        <v>0</v>
      </c>
      <c r="X141" s="130">
        <f t="shared" si="226"/>
        <v>4425327</v>
      </c>
      <c r="Y141" s="130">
        <f t="shared" si="226"/>
        <v>0</v>
      </c>
      <c r="Z141" s="130">
        <f t="shared" si="226"/>
        <v>0</v>
      </c>
      <c r="AA141" s="130">
        <f t="shared" si="226"/>
        <v>0</v>
      </c>
      <c r="AB141" s="130">
        <f t="shared" si="226"/>
        <v>0</v>
      </c>
      <c r="AC141" s="130">
        <f t="shared" si="226"/>
        <v>0</v>
      </c>
      <c r="AD141" s="130">
        <f t="shared" si="226"/>
        <v>0</v>
      </c>
      <c r="AE141" s="130">
        <f t="shared" si="226"/>
        <v>0</v>
      </c>
      <c r="AF141" s="130">
        <f t="shared" si="226"/>
        <v>0</v>
      </c>
      <c r="AG141" s="130">
        <f t="shared" si="226"/>
        <v>0</v>
      </c>
      <c r="AH141" s="130">
        <f t="shared" si="226"/>
        <v>0</v>
      </c>
      <c r="AI141" s="130">
        <f t="shared" si="226"/>
        <v>0</v>
      </c>
      <c r="AJ141" s="130">
        <f t="shared" si="226"/>
        <v>0</v>
      </c>
      <c r="AK141" s="130">
        <f t="shared" si="226"/>
        <v>0</v>
      </c>
      <c r="AL141" s="131">
        <f t="shared" si="223"/>
        <v>5895676</v>
      </c>
      <c r="AM141" s="131">
        <f t="shared" ref="AM141:AM149" si="227">AL141-B141</f>
        <v>5895676</v>
      </c>
      <c r="AN141" s="132"/>
    </row>
    <row r="142" spans="1:42" s="138" customFormat="1" ht="25.5">
      <c r="A142" s="165" t="s">
        <v>110</v>
      </c>
      <c r="B142" s="134">
        <v>0</v>
      </c>
      <c r="C142" s="135"/>
      <c r="D142" s="135"/>
      <c r="E142" s="135"/>
      <c r="F142" s="135"/>
      <c r="G142" s="135"/>
      <c r="H142" s="135"/>
      <c r="I142" s="135"/>
      <c r="J142" s="135">
        <v>1240594</v>
      </c>
      <c r="K142" s="135"/>
      <c r="L142" s="135"/>
      <c r="M142" s="135"/>
      <c r="N142" s="135">
        <v>229755</v>
      </c>
      <c r="O142" s="135"/>
      <c r="P142" s="135"/>
      <c r="Q142" s="135"/>
      <c r="R142" s="135"/>
      <c r="S142" s="135"/>
      <c r="T142" s="135"/>
      <c r="U142" s="135"/>
      <c r="V142" s="135"/>
      <c r="W142" s="135"/>
      <c r="X142" s="135">
        <v>4425327</v>
      </c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6">
        <f t="shared" si="223"/>
        <v>5895676</v>
      </c>
      <c r="AM142" s="136">
        <f t="shared" si="227"/>
        <v>5895676</v>
      </c>
      <c r="AN142" s="137"/>
    </row>
    <row r="143" spans="1:42" s="141" customFormat="1" ht="31.5" customHeight="1">
      <c r="A143" s="25" t="s">
        <v>111</v>
      </c>
      <c r="B143" s="139">
        <f>B144</f>
        <v>360000000</v>
      </c>
      <c r="C143" s="139">
        <f t="shared" ref="C143:AK143" si="228">C144</f>
        <v>0</v>
      </c>
      <c r="D143" s="139">
        <f t="shared" si="228"/>
        <v>0</v>
      </c>
      <c r="E143" s="139">
        <f t="shared" si="228"/>
        <v>0</v>
      </c>
      <c r="F143" s="139">
        <f t="shared" si="228"/>
        <v>0</v>
      </c>
      <c r="G143" s="139">
        <f t="shared" si="228"/>
        <v>0</v>
      </c>
      <c r="H143" s="139">
        <f t="shared" si="228"/>
        <v>0</v>
      </c>
      <c r="I143" s="139">
        <f t="shared" si="228"/>
        <v>0</v>
      </c>
      <c r="J143" s="139">
        <f t="shared" si="228"/>
        <v>0</v>
      </c>
      <c r="K143" s="139">
        <f t="shared" si="228"/>
        <v>0</v>
      </c>
      <c r="L143" s="139">
        <f t="shared" si="228"/>
        <v>0</v>
      </c>
      <c r="M143" s="139">
        <f t="shared" si="228"/>
        <v>0</v>
      </c>
      <c r="N143" s="139">
        <f t="shared" si="228"/>
        <v>-100000000</v>
      </c>
      <c r="O143" s="139">
        <f t="shared" si="228"/>
        <v>0</v>
      </c>
      <c r="P143" s="139">
        <f t="shared" si="228"/>
        <v>0</v>
      </c>
      <c r="Q143" s="139">
        <f t="shared" si="228"/>
        <v>0</v>
      </c>
      <c r="R143" s="139">
        <f t="shared" si="228"/>
        <v>0</v>
      </c>
      <c r="S143" s="139">
        <f t="shared" si="228"/>
        <v>0</v>
      </c>
      <c r="T143" s="139">
        <f t="shared" si="228"/>
        <v>0</v>
      </c>
      <c r="U143" s="139">
        <f t="shared" si="228"/>
        <v>0</v>
      </c>
      <c r="V143" s="139">
        <f t="shared" si="228"/>
        <v>0</v>
      </c>
      <c r="W143" s="139">
        <f t="shared" si="228"/>
        <v>0</v>
      </c>
      <c r="X143" s="139">
        <f t="shared" si="228"/>
        <v>0</v>
      </c>
      <c r="Y143" s="139">
        <f t="shared" si="228"/>
        <v>0</v>
      </c>
      <c r="Z143" s="139">
        <f t="shared" si="228"/>
        <v>0</v>
      </c>
      <c r="AA143" s="139">
        <f t="shared" si="228"/>
        <v>0</v>
      </c>
      <c r="AB143" s="139">
        <f t="shared" si="228"/>
        <v>0</v>
      </c>
      <c r="AC143" s="139">
        <f t="shared" si="228"/>
        <v>0</v>
      </c>
      <c r="AD143" s="139">
        <f t="shared" si="228"/>
        <v>0</v>
      </c>
      <c r="AE143" s="139">
        <f t="shared" si="228"/>
        <v>0</v>
      </c>
      <c r="AF143" s="139">
        <f t="shared" si="228"/>
        <v>0</v>
      </c>
      <c r="AG143" s="139">
        <f t="shared" si="228"/>
        <v>0</v>
      </c>
      <c r="AH143" s="139">
        <f t="shared" si="228"/>
        <v>0</v>
      </c>
      <c r="AI143" s="139">
        <f t="shared" si="228"/>
        <v>0</v>
      </c>
      <c r="AJ143" s="139">
        <f t="shared" si="228"/>
        <v>0</v>
      </c>
      <c r="AK143" s="139">
        <f t="shared" si="228"/>
        <v>0</v>
      </c>
      <c r="AL143" s="27">
        <f t="shared" si="223"/>
        <v>260000000</v>
      </c>
      <c r="AM143" s="27">
        <f t="shared" si="227"/>
        <v>-100000000</v>
      </c>
      <c r="AN143" s="140"/>
    </row>
    <row r="144" spans="1:42" s="32" customFormat="1" ht="21" customHeight="1">
      <c r="A144" s="33" t="s">
        <v>112</v>
      </c>
      <c r="B144" s="142">
        <v>360000000</v>
      </c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>
        <v>-100000000</v>
      </c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36">
        <f t="shared" si="223"/>
        <v>260000000</v>
      </c>
      <c r="AM144" s="36">
        <f t="shared" si="227"/>
        <v>-100000000</v>
      </c>
      <c r="AN144" s="143"/>
    </row>
    <row r="145" spans="1:40" s="91" customFormat="1" ht="16.5" customHeight="1">
      <c r="A145" s="179" t="s">
        <v>113</v>
      </c>
      <c r="B145" s="139">
        <f>B146+B147</f>
        <v>0</v>
      </c>
      <c r="C145" s="139">
        <f t="shared" ref="C145:P145" si="229">C146+C147</f>
        <v>0</v>
      </c>
      <c r="D145" s="139">
        <f t="shared" si="229"/>
        <v>0</v>
      </c>
      <c r="E145" s="139">
        <f t="shared" si="229"/>
        <v>0</v>
      </c>
      <c r="F145" s="139">
        <f t="shared" si="229"/>
        <v>0</v>
      </c>
      <c r="G145" s="139">
        <f t="shared" si="229"/>
        <v>0</v>
      </c>
      <c r="H145" s="139">
        <f t="shared" si="229"/>
        <v>0</v>
      </c>
      <c r="I145" s="139">
        <f t="shared" si="229"/>
        <v>0</v>
      </c>
      <c r="J145" s="139">
        <f t="shared" si="229"/>
        <v>169724055</v>
      </c>
      <c r="K145" s="139">
        <f t="shared" si="229"/>
        <v>0</v>
      </c>
      <c r="L145" s="139">
        <f t="shared" si="229"/>
        <v>0</v>
      </c>
      <c r="M145" s="139">
        <f t="shared" si="229"/>
        <v>0</v>
      </c>
      <c r="N145" s="139">
        <f t="shared" si="229"/>
        <v>21223</v>
      </c>
      <c r="O145" s="139">
        <f t="shared" si="229"/>
        <v>0</v>
      </c>
      <c r="P145" s="139">
        <f t="shared" si="229"/>
        <v>0</v>
      </c>
      <c r="Q145" s="139">
        <f>Q146+Q147</f>
        <v>0</v>
      </c>
      <c r="R145" s="139">
        <f t="shared" ref="R145:Y145" si="230">R146+R147</f>
        <v>0</v>
      </c>
      <c r="S145" s="139">
        <f t="shared" si="230"/>
        <v>0</v>
      </c>
      <c r="T145" s="139">
        <f t="shared" si="230"/>
        <v>0</v>
      </c>
      <c r="U145" s="139">
        <f t="shared" si="230"/>
        <v>0</v>
      </c>
      <c r="V145" s="139">
        <f t="shared" si="230"/>
        <v>0</v>
      </c>
      <c r="W145" s="139">
        <f t="shared" si="230"/>
        <v>0</v>
      </c>
      <c r="X145" s="139">
        <f t="shared" si="230"/>
        <v>0</v>
      </c>
      <c r="Y145" s="139">
        <f t="shared" si="230"/>
        <v>0</v>
      </c>
      <c r="Z145" s="139">
        <f t="shared" ref="Z145:AC145" si="231">Z146+Z147</f>
        <v>0</v>
      </c>
      <c r="AA145" s="139">
        <f t="shared" si="231"/>
        <v>0</v>
      </c>
      <c r="AB145" s="139">
        <f t="shared" si="231"/>
        <v>0</v>
      </c>
      <c r="AC145" s="139">
        <f t="shared" si="231"/>
        <v>0</v>
      </c>
      <c r="AD145" s="139">
        <f t="shared" ref="AD145:AE145" si="232">AD146+AD147</f>
        <v>0</v>
      </c>
      <c r="AE145" s="139">
        <f t="shared" si="232"/>
        <v>0</v>
      </c>
      <c r="AF145" s="139">
        <f t="shared" ref="AF145:AK145" si="233">AF146+AF147</f>
        <v>0</v>
      </c>
      <c r="AG145" s="139">
        <f t="shared" si="233"/>
        <v>0</v>
      </c>
      <c r="AH145" s="139">
        <f t="shared" si="233"/>
        <v>0</v>
      </c>
      <c r="AI145" s="139">
        <f t="shared" si="233"/>
        <v>0</v>
      </c>
      <c r="AJ145" s="139">
        <f t="shared" si="233"/>
        <v>0</v>
      </c>
      <c r="AK145" s="139">
        <f t="shared" si="233"/>
        <v>0</v>
      </c>
      <c r="AL145" s="27">
        <f t="shared" si="223"/>
        <v>169745278</v>
      </c>
      <c r="AM145" s="27">
        <f t="shared" si="227"/>
        <v>169745278</v>
      </c>
      <c r="AN145" s="140"/>
    </row>
    <row r="146" spans="1:40" s="32" customFormat="1" ht="16.5" customHeight="1">
      <c r="A146" s="165" t="s">
        <v>114</v>
      </c>
      <c r="B146" s="142">
        <v>0</v>
      </c>
      <c r="C146" s="142"/>
      <c r="D146" s="142"/>
      <c r="E146" s="142"/>
      <c r="F146" s="142"/>
      <c r="G146" s="142"/>
      <c r="H146" s="142"/>
      <c r="I146" s="142"/>
      <c r="J146" s="35">
        <v>69724055</v>
      </c>
      <c r="K146" s="142"/>
      <c r="L146" s="142"/>
      <c r="M146" s="142"/>
      <c r="N146" s="142">
        <v>21223</v>
      </c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36">
        <f t="shared" si="223"/>
        <v>69745278</v>
      </c>
      <c r="AM146" s="36">
        <f t="shared" si="227"/>
        <v>69745278</v>
      </c>
      <c r="AN146" s="143"/>
    </row>
    <row r="147" spans="1:40" s="32" customFormat="1" ht="18.75" customHeight="1" thickBot="1">
      <c r="A147" s="33" t="s">
        <v>115</v>
      </c>
      <c r="B147" s="144">
        <v>0</v>
      </c>
      <c r="C147" s="144"/>
      <c r="D147" s="144"/>
      <c r="E147" s="144"/>
      <c r="F147" s="144"/>
      <c r="G147" s="144"/>
      <c r="H147" s="144"/>
      <c r="I147" s="144"/>
      <c r="J147" s="145">
        <v>100000000</v>
      </c>
      <c r="K147" s="144"/>
      <c r="L147" s="144"/>
      <c r="M147" s="144"/>
      <c r="N147" s="144">
        <v>0</v>
      </c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6">
        <f t="shared" si="223"/>
        <v>100000000</v>
      </c>
      <c r="AM147" s="146">
        <f t="shared" si="227"/>
        <v>100000000</v>
      </c>
      <c r="AN147" s="147"/>
    </row>
    <row r="148" spans="1:40" s="116" customFormat="1" ht="15.75" thickBot="1">
      <c r="A148" s="148" t="s">
        <v>116</v>
      </c>
      <c r="B148" s="149">
        <f>B141+B143+B145</f>
        <v>360000000</v>
      </c>
      <c r="C148" s="149">
        <f t="shared" ref="C148:O148" si="234">C141+C143+C145</f>
        <v>0</v>
      </c>
      <c r="D148" s="149">
        <f t="shared" si="234"/>
        <v>0</v>
      </c>
      <c r="E148" s="149">
        <f t="shared" si="234"/>
        <v>0</v>
      </c>
      <c r="F148" s="149">
        <f t="shared" si="234"/>
        <v>0</v>
      </c>
      <c r="G148" s="149">
        <f t="shared" si="234"/>
        <v>0</v>
      </c>
      <c r="H148" s="149">
        <f t="shared" si="234"/>
        <v>0</v>
      </c>
      <c r="I148" s="149">
        <f t="shared" si="234"/>
        <v>0</v>
      </c>
      <c r="J148" s="149">
        <f t="shared" si="234"/>
        <v>170964649</v>
      </c>
      <c r="K148" s="149">
        <f t="shared" si="234"/>
        <v>0</v>
      </c>
      <c r="L148" s="149">
        <f t="shared" si="234"/>
        <v>0</v>
      </c>
      <c r="M148" s="149">
        <f t="shared" si="234"/>
        <v>0</v>
      </c>
      <c r="N148" s="149">
        <f t="shared" si="234"/>
        <v>-99749022</v>
      </c>
      <c r="O148" s="149">
        <f t="shared" si="234"/>
        <v>0</v>
      </c>
      <c r="P148" s="149">
        <f>P141+P143+P145</f>
        <v>0</v>
      </c>
      <c r="Q148" s="149">
        <f>Q141+Q143+Q145</f>
        <v>0</v>
      </c>
      <c r="R148" s="149">
        <f t="shared" ref="R148:Y148" si="235">R141+R143+R145</f>
        <v>0</v>
      </c>
      <c r="S148" s="149">
        <f t="shared" si="235"/>
        <v>0</v>
      </c>
      <c r="T148" s="149">
        <f t="shared" si="235"/>
        <v>0</v>
      </c>
      <c r="U148" s="149">
        <f t="shared" si="235"/>
        <v>0</v>
      </c>
      <c r="V148" s="149">
        <f t="shared" si="235"/>
        <v>0</v>
      </c>
      <c r="W148" s="149">
        <f t="shared" si="235"/>
        <v>0</v>
      </c>
      <c r="X148" s="149">
        <f t="shared" si="235"/>
        <v>4425327</v>
      </c>
      <c r="Y148" s="149">
        <f t="shared" si="235"/>
        <v>0</v>
      </c>
      <c r="Z148" s="149">
        <f t="shared" ref="Z148:AC148" si="236">Z141+Z143+Z145</f>
        <v>0</v>
      </c>
      <c r="AA148" s="149">
        <f t="shared" si="236"/>
        <v>0</v>
      </c>
      <c r="AB148" s="149">
        <f t="shared" si="236"/>
        <v>0</v>
      </c>
      <c r="AC148" s="149">
        <f t="shared" si="236"/>
        <v>0</v>
      </c>
      <c r="AD148" s="149">
        <f t="shared" ref="AD148:AE148" si="237">AD141+AD143+AD145</f>
        <v>0</v>
      </c>
      <c r="AE148" s="149">
        <f t="shared" si="237"/>
        <v>0</v>
      </c>
      <c r="AF148" s="149">
        <f t="shared" ref="AF148:AK148" si="238">AF141+AF143+AF145</f>
        <v>0</v>
      </c>
      <c r="AG148" s="149">
        <f t="shared" si="238"/>
        <v>0</v>
      </c>
      <c r="AH148" s="149">
        <f t="shared" si="238"/>
        <v>0</v>
      </c>
      <c r="AI148" s="149">
        <f t="shared" si="238"/>
        <v>0</v>
      </c>
      <c r="AJ148" s="149">
        <f t="shared" si="238"/>
        <v>0</v>
      </c>
      <c r="AK148" s="149">
        <f t="shared" si="238"/>
        <v>0</v>
      </c>
      <c r="AL148" s="150">
        <f t="shared" si="223"/>
        <v>435640954</v>
      </c>
      <c r="AM148" s="150">
        <f t="shared" si="227"/>
        <v>75640954</v>
      </c>
      <c r="AN148" s="151"/>
    </row>
    <row r="149" spans="1:40" s="116" customFormat="1" ht="23.25" customHeight="1" thickBot="1">
      <c r="A149" s="152" t="s">
        <v>117</v>
      </c>
      <c r="B149" s="153">
        <f>B137+B148</f>
        <v>3217321286</v>
      </c>
      <c r="C149" s="153">
        <f t="shared" ref="C149:O149" si="239">C137+C148</f>
        <v>316271</v>
      </c>
      <c r="D149" s="153">
        <f t="shared" si="239"/>
        <v>19731</v>
      </c>
      <c r="E149" s="153">
        <f t="shared" si="239"/>
        <v>-45918159</v>
      </c>
      <c r="F149" s="153">
        <f t="shared" si="239"/>
        <v>174162</v>
      </c>
      <c r="G149" s="153">
        <f t="shared" si="239"/>
        <v>20000</v>
      </c>
      <c r="H149" s="153">
        <f t="shared" si="239"/>
        <v>7484608</v>
      </c>
      <c r="I149" s="153">
        <f t="shared" si="239"/>
        <v>35611</v>
      </c>
      <c r="J149" s="153">
        <f t="shared" si="239"/>
        <v>91972652</v>
      </c>
      <c r="K149" s="153">
        <f t="shared" si="239"/>
        <v>5885000</v>
      </c>
      <c r="L149" s="153">
        <f t="shared" si="239"/>
        <v>13664052</v>
      </c>
      <c r="M149" s="153">
        <f t="shared" si="239"/>
        <v>1487718</v>
      </c>
      <c r="N149" s="153">
        <f t="shared" si="239"/>
        <v>-422113036</v>
      </c>
      <c r="O149" s="153">
        <f t="shared" si="239"/>
        <v>1104220</v>
      </c>
      <c r="P149" s="153">
        <f>P137+P148</f>
        <v>14000000</v>
      </c>
      <c r="Q149" s="153">
        <f>Q137+Q148</f>
        <v>233300</v>
      </c>
      <c r="R149" s="153">
        <f t="shared" ref="R149:Y149" si="240">R137+R148</f>
        <v>25176920</v>
      </c>
      <c r="S149" s="153">
        <f t="shared" si="240"/>
        <v>203489</v>
      </c>
      <c r="T149" s="153">
        <f t="shared" si="240"/>
        <v>2100</v>
      </c>
      <c r="U149" s="153">
        <f t="shared" si="240"/>
        <v>154000</v>
      </c>
      <c r="V149" s="153">
        <f t="shared" si="240"/>
        <v>37125250</v>
      </c>
      <c r="W149" s="153">
        <f t="shared" si="240"/>
        <v>18151758</v>
      </c>
      <c r="X149" s="153">
        <f t="shared" si="240"/>
        <v>-27598214</v>
      </c>
      <c r="Y149" s="153">
        <f t="shared" si="240"/>
        <v>83524</v>
      </c>
      <c r="Z149" s="153">
        <f t="shared" ref="Z149:AC149" si="241">Z137+Z148</f>
        <v>-57795377</v>
      </c>
      <c r="AA149" s="153">
        <f t="shared" si="241"/>
        <v>1003655</v>
      </c>
      <c r="AB149" s="153">
        <f t="shared" si="241"/>
        <v>65000</v>
      </c>
      <c r="AC149" s="153">
        <f t="shared" si="241"/>
        <v>1984</v>
      </c>
      <c r="AD149" s="153">
        <f t="shared" ref="AD149:AE149" si="242">AD137+AD148</f>
        <v>-22726758</v>
      </c>
      <c r="AE149" s="153">
        <f t="shared" si="242"/>
        <v>2920930</v>
      </c>
      <c r="AF149" s="153">
        <f t="shared" ref="AF149:AK149" si="243">AF137+AF148</f>
        <v>846826</v>
      </c>
      <c r="AG149" s="153">
        <f t="shared" si="243"/>
        <v>107071</v>
      </c>
      <c r="AH149" s="153">
        <f t="shared" si="243"/>
        <v>-54157412</v>
      </c>
      <c r="AI149" s="153">
        <f t="shared" si="243"/>
        <v>-38456</v>
      </c>
      <c r="AJ149" s="153">
        <f t="shared" si="243"/>
        <v>-22249832</v>
      </c>
      <c r="AK149" s="153">
        <f t="shared" si="243"/>
        <v>-6712366</v>
      </c>
      <c r="AL149" s="154">
        <f t="shared" si="223"/>
        <v>2780251508</v>
      </c>
      <c r="AM149" s="154">
        <f t="shared" si="227"/>
        <v>-437069778</v>
      </c>
      <c r="AN149" s="155"/>
    </row>
  </sheetData>
  <printOptions horizontalCentered="1"/>
  <pageMargins left="0.15748031496062992" right="0.15748031496062992" top="0.31496062992125984" bottom="0.31496062992125984" header="0.19685039370078741" footer="0.15748031496062992"/>
  <pageSetup paperSize="9" scale="45" orientation="landscape" useFirstPageNumber="1" horizontalDpi="300" verticalDpi="300" r:id="rId1"/>
  <headerFooter alignWithMargins="0">
    <oddHeader>&amp;CTab 1 - Zmiany palnu dochodów i przychodów województwa Mazowieckiego według źródeł na 31.12.2010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Tab. 1</vt:lpstr>
      <vt:lpstr>'Tab. 1'!Obszar_wydruku</vt:lpstr>
      <vt:lpstr>'Tab. 1'!Tytuły_wydruku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kwlodarska</dc:creator>
  <cp:lastModifiedBy>kwlodarska</cp:lastModifiedBy>
  <cp:lastPrinted>2011-01-14T07:26:33Z</cp:lastPrinted>
  <dcterms:created xsi:type="dcterms:W3CDTF">2010-11-10T08:13:48Z</dcterms:created>
  <dcterms:modified xsi:type="dcterms:W3CDTF">2011-01-14T10:38:40Z</dcterms:modified>
</cp:coreProperties>
</file>