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Z_W_M\zarzad_organizacja\PORZADEK OBRAD\porządek_obrad\V kadencja\2015\2015_11_10\Uchwały+Załączniki\1514_1011\"/>
    </mc:Choice>
  </mc:AlternateContent>
  <bookViews>
    <workbookView xWindow="0" yWindow="0" windowWidth="19200" windowHeight="10995"/>
  </bookViews>
  <sheets>
    <sheet name="Arkusz1" sheetId="1" r:id="rId1"/>
  </sheets>
  <definedNames>
    <definedName name="_xlnm._FilterDatabase" localSheetId="0" hidden="1">Arkusz1!$A$2:$N$14</definedName>
    <definedName name="_xlnm.Print_Area" localSheetId="0">Arkusz1!$A$1:$O$23</definedName>
    <definedName name="_xlnm.Print_Titles" localSheetId="0">Arkusz1!$2:$2</definedName>
  </definedNames>
  <calcPr calcId="152511"/>
</workbook>
</file>

<file path=xl/calcChain.xml><?xml version="1.0" encoding="utf-8"?>
<calcChain xmlns="http://schemas.openxmlformats.org/spreadsheetml/2006/main">
  <c r="H21" i="1" l="1"/>
  <c r="H20" i="1"/>
  <c r="H19" i="1"/>
  <c r="G18" i="1"/>
  <c r="H13" i="1"/>
  <c r="G13" i="1"/>
  <c r="I13" i="1"/>
  <c r="I22" i="1" s="1"/>
  <c r="G22" i="1" s="1"/>
  <c r="K4" i="1"/>
  <c r="K5" i="1"/>
  <c r="K6" i="1"/>
  <c r="K7" i="1"/>
  <c r="K8" i="1"/>
  <c r="K9" i="1"/>
  <c r="K10" i="1"/>
  <c r="K11" i="1"/>
  <c r="K12" i="1"/>
  <c r="K3" i="1"/>
  <c r="I23" i="1" l="1"/>
  <c r="G23" i="1" s="1"/>
</calcChain>
</file>

<file path=xl/sharedStrings.xml><?xml version="1.0" encoding="utf-8"?>
<sst xmlns="http://schemas.openxmlformats.org/spreadsheetml/2006/main" count="66" uniqueCount="53">
  <si>
    <t xml:space="preserve">Nr rejestracyjny </t>
  </si>
  <si>
    <t>Nr w KSI SIMIK</t>
  </si>
  <si>
    <t>Wnioskodawca / Beneficjent</t>
  </si>
  <si>
    <t>Tytuł wniosku</t>
  </si>
  <si>
    <t>kateg. interw.</t>
  </si>
  <si>
    <t>Całkowita Wartość Projektu w PLN</t>
  </si>
  <si>
    <t>Wnioskowana kwota z EFRR w PLN</t>
  </si>
  <si>
    <t>Maksymalna liczba punktów możliwa do zdobycia w konkursie</t>
  </si>
  <si>
    <t>Procent maksymalnej liczby punktów możliwych do
zdobycia</t>
  </si>
  <si>
    <t>Lp.</t>
  </si>
  <si>
    <t>EURO</t>
  </si>
  <si>
    <t>PLN</t>
  </si>
  <si>
    <t>Powiat Ciechanowski</t>
  </si>
  <si>
    <t>Poprawa spójności komunikacyjnej i przestrzennej obszaru północnego Mazowsza poprzez przebudowę drogi powiatowej nr 1233W Ościsłowo-Ojrzeń</t>
  </si>
  <si>
    <t>Powiat Ostrowski</t>
  </si>
  <si>
    <t>Przebudowa drogi powiatowej nr 2632w (28503) Gniazdowo-Chmielewo- Prosienica</t>
  </si>
  <si>
    <t>Poprawa spójności komunikacyjnej i przestrzennej obszaru północnego Mazowsza poprzez przebudowę drogi powiatowej nr 1232W Ościsłowo – Sulerzyż - Chotum.</t>
  </si>
  <si>
    <t>Radom - Miasto na Prawach Powiatu</t>
  </si>
  <si>
    <t>Przebudowa drogi powiatowej - ulicy Mireckiego w Radomiu wraz z Rondem Kotlarza i skrzyżowaniem z ulicą Wałową i ulicą Limanowskiego</t>
  </si>
  <si>
    <t>Powiat Ostrołęcki</t>
  </si>
  <si>
    <t>Przebudowa drogi powiatowej nr 2547W Olszewo-Borki - Nakły - Działyń - Skrzypek od km 0+000,00 do km 10+493,00</t>
  </si>
  <si>
    <t>Powiat Piaseczyński</t>
  </si>
  <si>
    <t xml:space="preserve">Przebudowa drogi powiatowej Nr 2840W (ul. Wojska Polskiego) - na odcinku od drogi wojewódzkiej nr 721 do granicy Gminy Lesznowola wraz z budową ciągu pieszo - rowerowego, Gmina Lesznowola.
</t>
  </si>
  <si>
    <t>Powiat Radomski</t>
  </si>
  <si>
    <t>Przebudowa drogi powiatowej nr 3522W Pionki - Podgóra na odcinku Pionki- Helenów</t>
  </si>
  <si>
    <t>Poprawa spójności komunikacyjnej i przestrzennej obszaru północnego Mazowsza poprzez przebudowę drogi powiatowej nr 1215W Grzybowo – Regimin - Szulmierz na odcinku Karniewo - Szulmierz.</t>
  </si>
  <si>
    <t>Budowa drogi powiatowej nr 3555W granica województwa - Pakosław - Iłża</t>
  </si>
  <si>
    <t xml:space="preserve">Przebudowa drogi powiatowej nr 1133W Stara Błotnica - Jedlanka </t>
  </si>
  <si>
    <t>Status projektu</t>
  </si>
  <si>
    <t>zrealizowany</t>
  </si>
  <si>
    <t>Koszty kwalifikowalne</t>
  </si>
  <si>
    <t>Wnioskowana kwota z budżetu państwa (nie zawsze wystąpi)</t>
  </si>
  <si>
    <t>Procent dofinansowania z EFRR</t>
  </si>
  <si>
    <t>Suma średnich oceny strategiczej i merytorycznej</t>
  </si>
  <si>
    <t xml:space="preserve">RPMA.03.01.00-14-553/08 </t>
  </si>
  <si>
    <t>RPMA.03.01.00-14-182/08</t>
  </si>
  <si>
    <t>RPMA.03.01.00-14-477/08</t>
  </si>
  <si>
    <t xml:space="preserve"> RPMA.03.01.00-14-186/08 </t>
  </si>
  <si>
    <t>RPMA.03.01.00-14-441/08</t>
  </si>
  <si>
    <t xml:space="preserve">RPMA.03.01.00-14-530/08 </t>
  </si>
  <si>
    <t>RPMA.03.01.00-14-409/08</t>
  </si>
  <si>
    <t>RPMA.03.01.00-14-193/08</t>
  </si>
  <si>
    <t>RPMA.03.01.00-14-415/08</t>
  </si>
  <si>
    <t>RPMA.03.01.00-14-408/08</t>
  </si>
  <si>
    <t xml:space="preserve">Alokacja na Działanie EFRR </t>
  </si>
  <si>
    <t>Zapotrzebowanie na projekty z etapu wdrażania</t>
  </si>
  <si>
    <t>Zapotrzebowanie na projekty znajdujące się w IWIPK</t>
  </si>
  <si>
    <t>Alokacja na konkurs EFRR</t>
  </si>
  <si>
    <t>Wartość dofinansowania projektów zgodnie z proponowana listą</t>
  </si>
  <si>
    <t>Analiza wykorzystania alokacji EFRR w ramach  Działania 3.1 „Infrastruktura drogowa (drogi powiatowe)”
(kurs Euro 4,2699. PLN/EURO EBC z dnia 29.10.2015 r.)</t>
  </si>
  <si>
    <t>Wartość umożliwiająca dalszą kontraktację na podstawie comiesięcznych danych MF</t>
  </si>
  <si>
    <t xml:space="preserve">Środki niezbędne do zabezpieczenia zapotrzebowania projektów z oszczędności dostępnych w Regionalnym Programie Operacyjnym Województwa Mazowieckiego 2007 – 2013. </t>
  </si>
  <si>
    <t xml:space="preserve">Załącznik do uchwały Nr 1514/92/15 Zarządu Województwa Mazowieckiego z dnia 10 listopada 2015 r. w sprawie częściowego wyboru projektów pozytywnie zweryfikowanych pod względem oceny wykonalności do dofinansowania znajdujących się na liście nr 16 w ramach konkursu zamkniętego z preselekcją RPOWM/3.1/2/2008 Priorytet III "Regionalny system transportowy" dla Działania 3.1 "Infrastruktura drogowa" (drogi powiatowe) Regionalnego Programu Operacyjnego Województwa Mazowieckiego 2007-2013.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</si>
</sst>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PMA.02.02.00-14-&quot;0&quot;/12&quot;"/>
  </numFmts>
  <fonts count="11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name val="Czcionka tekstu podstawowego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10" fontId="8" fillId="2" borderId="1" xfId="25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2" fontId="5" fillId="0" borderId="1" xfId="0" applyNumberFormat="1" applyFont="1" applyFill="1" applyBorder="1" applyAlignment="1">
      <alignment horizontal="center" vertical="center"/>
    </xf>
    <xf numFmtId="10" fontId="6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9" xfId="0" applyFont="1" applyBorder="1" applyAlignment="1">
      <alignment horizontal="left" vertical="center"/>
    </xf>
    <xf numFmtId="4" fontId="10" fillId="0" borderId="3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right"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left" vertical="center" wrapText="1"/>
    </xf>
    <xf numFmtId="4" fontId="10" fillId="0" borderId="5" xfId="0" applyNumberFormat="1" applyFont="1" applyBorder="1" applyAlignment="1">
      <alignment horizontal="left" vertical="center" wrapText="1"/>
    </xf>
    <xf numFmtId="0" fontId="10" fillId="0" borderId="5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</cellXfs>
  <cellStyles count="26">
    <cellStyle name="Normalny" xfId="0" builtinId="0"/>
    <cellStyle name="Normalny 10" xfId="1"/>
    <cellStyle name="Normalny 10 2" xfId="2"/>
    <cellStyle name="Normalny 11" xfId="3"/>
    <cellStyle name="Normalny 13" xfId="4"/>
    <cellStyle name="Normalny 14" xfId="5"/>
    <cellStyle name="Normalny 15" xfId="6"/>
    <cellStyle name="Normalny 16" xfId="7"/>
    <cellStyle name="Normalny 17" xfId="8"/>
    <cellStyle name="Normalny 18" xfId="9"/>
    <cellStyle name="Normalny 19" xfId="10"/>
    <cellStyle name="Normalny 2" xfId="11"/>
    <cellStyle name="Normalny 20" xfId="12"/>
    <cellStyle name="Normalny 21" xfId="13"/>
    <cellStyle name="Normalny 22" xfId="14"/>
    <cellStyle name="Normalny 24" xfId="15"/>
    <cellStyle name="Normalny 25" xfId="16"/>
    <cellStyle name="Normalny 3" xfId="17"/>
    <cellStyle name="Normalny 4" xfId="18"/>
    <cellStyle name="Normalny 5" xfId="24"/>
    <cellStyle name="Normalny 6" xfId="19"/>
    <cellStyle name="Normalny 7" xfId="20"/>
    <cellStyle name="Normalny 8" xfId="21"/>
    <cellStyle name="Normalny 9" xfId="22"/>
    <cellStyle name="Procentowy" xfId="25" builtinId="5"/>
    <cellStyle name="Procentowy 2" xfId="23"/>
  </cellStyles>
  <dxfs count="0"/>
  <tableStyles count="0" defaultTableStyle="TableStyleMedium9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tabSelected="1" view="pageBreakPreview" zoomScaleNormal="100" zoomScaleSheetLayoutView="100" workbookViewId="0">
      <selection sqref="A1:O1"/>
    </sheetView>
  </sheetViews>
  <sheetFormatPr defaultRowHeight="14.25"/>
  <cols>
    <col min="1" max="1" width="4.875" customWidth="1"/>
    <col min="2" max="2" width="13.375" customWidth="1"/>
    <col min="3" max="3" width="23.625" style="1" customWidth="1"/>
    <col min="4" max="4" width="24.75" customWidth="1"/>
    <col min="5" max="5" width="48.25" customWidth="1"/>
    <col min="6" max="6" width="8" customWidth="1"/>
    <col min="7" max="7" width="15.625" customWidth="1"/>
    <col min="8" max="8" width="15.625" style="1" customWidth="1"/>
    <col min="9" max="9" width="15.625" customWidth="1"/>
    <col min="10" max="10" width="15.625" style="1" customWidth="1"/>
    <col min="11" max="11" width="12.375" style="1" customWidth="1"/>
    <col min="12" max="14" width="13.375" customWidth="1"/>
    <col min="15" max="15" width="15.625" customWidth="1"/>
  </cols>
  <sheetData>
    <row r="1" spans="1:15" ht="55.9" customHeight="1">
      <c r="A1" s="40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</row>
    <row r="2" spans="1:15" ht="68.25" customHeight="1">
      <c r="A2" s="6" t="s">
        <v>9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5</v>
      </c>
      <c r="H2" s="8" t="s">
        <v>30</v>
      </c>
      <c r="I2" s="8" t="s">
        <v>6</v>
      </c>
      <c r="J2" s="8" t="s">
        <v>31</v>
      </c>
      <c r="K2" s="8" t="s">
        <v>32</v>
      </c>
      <c r="L2" s="8" t="s">
        <v>7</v>
      </c>
      <c r="M2" s="8" t="s">
        <v>33</v>
      </c>
      <c r="N2" s="9" t="s">
        <v>8</v>
      </c>
      <c r="O2" s="8" t="s">
        <v>28</v>
      </c>
    </row>
    <row r="3" spans="1:15" ht="57.75" customHeight="1">
      <c r="A3" s="2">
        <v>1</v>
      </c>
      <c r="B3" s="28">
        <v>1687</v>
      </c>
      <c r="C3" s="28" t="s">
        <v>34</v>
      </c>
      <c r="D3" s="28" t="s">
        <v>12</v>
      </c>
      <c r="E3" s="28" t="s">
        <v>13</v>
      </c>
      <c r="F3" s="2">
        <v>23</v>
      </c>
      <c r="G3" s="24">
        <v>8937938.3000000007</v>
      </c>
      <c r="H3" s="24">
        <v>6952152.9800000004</v>
      </c>
      <c r="I3" s="24">
        <v>2917650.71</v>
      </c>
      <c r="J3" s="24">
        <v>0</v>
      </c>
      <c r="K3" s="25">
        <f>I3/H3</f>
        <v>0.41967584982573264</v>
      </c>
      <c r="L3" s="20">
        <v>95</v>
      </c>
      <c r="M3" s="26">
        <v>67</v>
      </c>
      <c r="N3" s="27">
        <v>0.74444444444444446</v>
      </c>
      <c r="O3" s="21" t="s">
        <v>29</v>
      </c>
    </row>
    <row r="4" spans="1:15" s="1" customFormat="1" ht="42.75" customHeight="1">
      <c r="A4" s="2">
        <v>2</v>
      </c>
      <c r="B4" s="28">
        <v>1930</v>
      </c>
      <c r="C4" s="28" t="s">
        <v>35</v>
      </c>
      <c r="D4" s="28" t="s">
        <v>14</v>
      </c>
      <c r="E4" s="28" t="s">
        <v>15</v>
      </c>
      <c r="F4" s="2">
        <v>23</v>
      </c>
      <c r="G4" s="23">
        <v>5023940.3499999996</v>
      </c>
      <c r="H4" s="23">
        <v>2906472.35</v>
      </c>
      <c r="I4" s="22">
        <v>2470501.4900000002</v>
      </c>
      <c r="J4" s="23">
        <v>0</v>
      </c>
      <c r="K4" s="25">
        <f t="shared" ref="K4:K12" si="0">I4/H4</f>
        <v>0.84999999741955234</v>
      </c>
      <c r="L4" s="20">
        <v>95</v>
      </c>
      <c r="M4" s="26">
        <v>65</v>
      </c>
      <c r="N4" s="27">
        <v>0.72222222222222221</v>
      </c>
      <c r="O4" s="21" t="s">
        <v>29</v>
      </c>
    </row>
    <row r="5" spans="1:15" s="1" customFormat="1" ht="66" customHeight="1">
      <c r="A5" s="2">
        <v>3</v>
      </c>
      <c r="B5" s="28">
        <v>1692</v>
      </c>
      <c r="C5" s="28" t="s">
        <v>36</v>
      </c>
      <c r="D5" s="28" t="s">
        <v>12</v>
      </c>
      <c r="E5" s="28" t="s">
        <v>16</v>
      </c>
      <c r="F5" s="2">
        <v>23</v>
      </c>
      <c r="G5" s="23">
        <v>5527293.4199999999</v>
      </c>
      <c r="H5" s="23">
        <v>3862020.52</v>
      </c>
      <c r="I5" s="22">
        <v>960343.62</v>
      </c>
      <c r="J5" s="23">
        <v>0</v>
      </c>
      <c r="K5" s="25">
        <f t="shared" si="0"/>
        <v>0.2486635208245864</v>
      </c>
      <c r="L5" s="20">
        <v>95</v>
      </c>
      <c r="M5" s="26">
        <v>63</v>
      </c>
      <c r="N5" s="27">
        <v>0.7</v>
      </c>
      <c r="O5" s="21" t="s">
        <v>29</v>
      </c>
    </row>
    <row r="6" spans="1:15" s="1" customFormat="1" ht="57" customHeight="1">
      <c r="A6" s="2">
        <v>4</v>
      </c>
      <c r="B6" s="28">
        <v>1608</v>
      </c>
      <c r="C6" s="28" t="s">
        <v>37</v>
      </c>
      <c r="D6" s="28" t="s">
        <v>17</v>
      </c>
      <c r="E6" s="28" t="s">
        <v>18</v>
      </c>
      <c r="F6" s="2">
        <v>23</v>
      </c>
      <c r="G6" s="23">
        <v>4586112.1900000004</v>
      </c>
      <c r="H6" s="23">
        <v>4476640.37</v>
      </c>
      <c r="I6" s="23">
        <v>3805144.31</v>
      </c>
      <c r="J6" s="23">
        <v>0</v>
      </c>
      <c r="K6" s="25">
        <f t="shared" si="0"/>
        <v>0.84999999899478185</v>
      </c>
      <c r="L6" s="20">
        <v>95</v>
      </c>
      <c r="M6" s="26">
        <v>62.5</v>
      </c>
      <c r="N6" s="27">
        <v>0.69444444444444442</v>
      </c>
      <c r="O6" s="21" t="s">
        <v>29</v>
      </c>
    </row>
    <row r="7" spans="1:15" s="1" customFormat="1" ht="61.5" customHeight="1">
      <c r="A7" s="2">
        <v>5</v>
      </c>
      <c r="B7" s="28">
        <v>1550</v>
      </c>
      <c r="C7" s="28" t="s">
        <v>38</v>
      </c>
      <c r="D7" s="28" t="s">
        <v>19</v>
      </c>
      <c r="E7" s="28" t="s">
        <v>20</v>
      </c>
      <c r="F7" s="2">
        <v>23</v>
      </c>
      <c r="G7" s="23">
        <v>8996342.0999999996</v>
      </c>
      <c r="H7" s="23">
        <v>8996342.0999999996</v>
      </c>
      <c r="I7" s="23">
        <v>7646890.7800000003</v>
      </c>
      <c r="J7" s="23">
        <v>0</v>
      </c>
      <c r="K7" s="25">
        <f t="shared" si="0"/>
        <v>0.84999999944421867</v>
      </c>
      <c r="L7" s="20">
        <v>95</v>
      </c>
      <c r="M7" s="26">
        <v>62</v>
      </c>
      <c r="N7" s="27">
        <v>0.68888888888888888</v>
      </c>
      <c r="O7" s="21" t="s">
        <v>29</v>
      </c>
    </row>
    <row r="8" spans="1:15" s="1" customFormat="1" ht="71.25">
      <c r="A8" s="2">
        <v>6</v>
      </c>
      <c r="B8" s="28">
        <v>1535</v>
      </c>
      <c r="C8" s="28" t="s">
        <v>39</v>
      </c>
      <c r="D8" s="28" t="s">
        <v>21</v>
      </c>
      <c r="E8" s="28" t="s">
        <v>22</v>
      </c>
      <c r="F8" s="2">
        <v>23</v>
      </c>
      <c r="G8" s="23">
        <v>4850636.8099999996</v>
      </c>
      <c r="H8" s="23">
        <v>3968880.99</v>
      </c>
      <c r="I8" s="23">
        <v>3373548.82</v>
      </c>
      <c r="J8" s="23">
        <v>0</v>
      </c>
      <c r="K8" s="25">
        <f t="shared" si="0"/>
        <v>0.84999999458285591</v>
      </c>
      <c r="L8" s="20">
        <v>95</v>
      </c>
      <c r="M8" s="26">
        <v>61.5</v>
      </c>
      <c r="N8" s="27">
        <v>0.68330000000000002</v>
      </c>
      <c r="O8" s="21" t="s">
        <v>29</v>
      </c>
    </row>
    <row r="9" spans="1:15" s="1" customFormat="1" ht="42.75" customHeight="1">
      <c r="A9" s="2">
        <v>7</v>
      </c>
      <c r="B9" s="28">
        <v>1526</v>
      </c>
      <c r="C9" s="28" t="s">
        <v>40</v>
      </c>
      <c r="D9" s="28" t="s">
        <v>23</v>
      </c>
      <c r="E9" s="28" t="s">
        <v>24</v>
      </c>
      <c r="F9" s="2">
        <v>23</v>
      </c>
      <c r="G9" s="23">
        <v>3936886</v>
      </c>
      <c r="H9" s="23">
        <v>3936886</v>
      </c>
      <c r="I9" s="23">
        <v>3346352</v>
      </c>
      <c r="J9" s="23">
        <v>0</v>
      </c>
      <c r="K9" s="25">
        <f t="shared" si="0"/>
        <v>0.84999972059135065</v>
      </c>
      <c r="L9" s="20">
        <v>95</v>
      </c>
      <c r="M9" s="26">
        <v>59.5</v>
      </c>
      <c r="N9" s="27">
        <v>0.66111111111111109</v>
      </c>
      <c r="O9" s="21" t="s">
        <v>29</v>
      </c>
    </row>
    <row r="10" spans="1:15" s="1" customFormat="1" ht="77.25" customHeight="1">
      <c r="A10" s="2">
        <v>8</v>
      </c>
      <c r="B10" s="28">
        <v>1691</v>
      </c>
      <c r="C10" s="28" t="s">
        <v>41</v>
      </c>
      <c r="D10" s="28" t="s">
        <v>12</v>
      </c>
      <c r="E10" s="28" t="s">
        <v>25</v>
      </c>
      <c r="F10" s="2">
        <v>23</v>
      </c>
      <c r="G10" s="23">
        <v>3522502.56</v>
      </c>
      <c r="H10" s="23">
        <v>3037265.86</v>
      </c>
      <c r="I10" s="23">
        <v>2534627.9300000002</v>
      </c>
      <c r="J10" s="23">
        <v>0</v>
      </c>
      <c r="K10" s="25">
        <f t="shared" si="0"/>
        <v>0.83450973567391307</v>
      </c>
      <c r="L10" s="20">
        <v>95</v>
      </c>
      <c r="M10" s="26">
        <v>58</v>
      </c>
      <c r="N10" s="27">
        <v>0.64444444444444449</v>
      </c>
      <c r="O10" s="21" t="s">
        <v>29</v>
      </c>
    </row>
    <row r="11" spans="1:15" s="1" customFormat="1" ht="43.5" customHeight="1">
      <c r="A11" s="2">
        <v>9</v>
      </c>
      <c r="B11" s="28">
        <v>1557</v>
      </c>
      <c r="C11" s="28" t="s">
        <v>42</v>
      </c>
      <c r="D11" s="28" t="s">
        <v>23</v>
      </c>
      <c r="E11" s="28" t="s">
        <v>26</v>
      </c>
      <c r="F11" s="2">
        <v>23</v>
      </c>
      <c r="G11" s="23">
        <v>3000988</v>
      </c>
      <c r="H11" s="23">
        <v>3000988</v>
      </c>
      <c r="I11" s="23">
        <v>2550838</v>
      </c>
      <c r="J11" s="23">
        <v>0</v>
      </c>
      <c r="K11" s="25">
        <f t="shared" si="0"/>
        <v>0.84999940019753495</v>
      </c>
      <c r="L11" s="20">
        <v>95</v>
      </c>
      <c r="M11" s="26">
        <v>56.5</v>
      </c>
      <c r="N11" s="27">
        <v>0.62777777777777777</v>
      </c>
      <c r="O11" s="21" t="s">
        <v>29</v>
      </c>
    </row>
    <row r="12" spans="1:15" s="1" customFormat="1" ht="36" customHeight="1">
      <c r="A12" s="2">
        <v>10</v>
      </c>
      <c r="B12" s="28">
        <v>1525</v>
      </c>
      <c r="C12" s="28" t="s">
        <v>43</v>
      </c>
      <c r="D12" s="28" t="s">
        <v>23</v>
      </c>
      <c r="E12" s="28" t="s">
        <v>27</v>
      </c>
      <c r="F12" s="2">
        <v>23</v>
      </c>
      <c r="G12" s="23">
        <v>2662895</v>
      </c>
      <c r="H12" s="23">
        <v>2662895</v>
      </c>
      <c r="I12" s="23">
        <v>2263460</v>
      </c>
      <c r="J12" s="23">
        <v>0</v>
      </c>
      <c r="K12" s="25">
        <f t="shared" si="0"/>
        <v>0.84999971835164356</v>
      </c>
      <c r="L12" s="20">
        <v>95</v>
      </c>
      <c r="M12" s="26">
        <v>55</v>
      </c>
      <c r="N12" s="27">
        <v>0.61111111111111116</v>
      </c>
      <c r="O12" s="21" t="s">
        <v>29</v>
      </c>
    </row>
    <row r="13" spans="1:15" s="1" customFormat="1" ht="36" customHeight="1">
      <c r="A13" s="5"/>
      <c r="B13" s="11"/>
      <c r="C13" s="12"/>
      <c r="D13" s="13"/>
      <c r="E13" s="13"/>
      <c r="F13" s="14"/>
      <c r="G13" s="10">
        <f>SUM(G3:G12)</f>
        <v>51045534.730000004</v>
      </c>
      <c r="H13" s="10">
        <f>SUM(H3:H12)</f>
        <v>43800544.170000002</v>
      </c>
      <c r="I13" s="10">
        <f>SUM(I3:I12)</f>
        <v>31869357.66</v>
      </c>
      <c r="J13" s="18"/>
      <c r="K13" s="18"/>
      <c r="L13" s="15"/>
      <c r="M13" s="16"/>
      <c r="N13" s="17"/>
    </row>
    <row r="14" spans="1:15" s="1" customFormat="1" ht="19.5" customHeight="1">
      <c r="A14" s="5"/>
      <c r="B14" s="11"/>
      <c r="C14" s="12"/>
      <c r="D14" s="13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1:15" ht="44.25" customHeight="1">
      <c r="A15" s="3"/>
      <c r="B15" s="3"/>
      <c r="C15" s="3"/>
      <c r="D15" s="3"/>
      <c r="E15" s="43" t="s">
        <v>49</v>
      </c>
      <c r="F15" s="44"/>
      <c r="G15" s="44"/>
      <c r="H15" s="44"/>
      <c r="I15" s="44"/>
      <c r="J15" s="45"/>
      <c r="O15" s="19"/>
    </row>
    <row r="16" spans="1:15" ht="31.9" customHeight="1">
      <c r="A16" s="3"/>
      <c r="B16" s="3"/>
      <c r="C16" s="3"/>
      <c r="D16" s="3"/>
      <c r="E16" s="46" t="s">
        <v>44</v>
      </c>
      <c r="F16" s="47"/>
      <c r="G16" s="50" t="s">
        <v>10</v>
      </c>
      <c r="H16" s="51"/>
      <c r="I16" s="52" t="s">
        <v>11</v>
      </c>
      <c r="J16" s="53"/>
      <c r="K16" s="3"/>
      <c r="L16" s="3"/>
      <c r="M16" s="3"/>
      <c r="N16" s="3"/>
    </row>
    <row r="17" spans="1:14" ht="36.75" customHeight="1">
      <c r="A17" s="3"/>
      <c r="B17" s="3"/>
      <c r="C17" s="3"/>
      <c r="D17" s="3"/>
      <c r="E17" s="48"/>
      <c r="F17" s="49"/>
      <c r="G17" s="35">
        <v>462735803</v>
      </c>
      <c r="H17" s="36"/>
      <c r="I17" s="35">
        <v>1915984460.6099999</v>
      </c>
      <c r="J17" s="36"/>
      <c r="K17" s="3"/>
      <c r="L17" s="3"/>
      <c r="M17" s="3"/>
      <c r="N17" s="3"/>
    </row>
    <row r="18" spans="1:14" ht="21" customHeight="1">
      <c r="A18" s="3"/>
      <c r="B18" s="3"/>
      <c r="C18" s="3"/>
      <c r="D18" s="3"/>
      <c r="E18" s="31" t="s">
        <v>45</v>
      </c>
      <c r="F18" s="32"/>
      <c r="G18" s="35">
        <f>I18/4.2699</f>
        <v>172008866.76268768</v>
      </c>
      <c r="H18" s="39"/>
      <c r="I18" s="35">
        <v>734460660.19000006</v>
      </c>
      <c r="J18" s="39"/>
      <c r="K18" s="3"/>
      <c r="L18" s="3"/>
      <c r="M18" s="3"/>
      <c r="N18" s="3"/>
    </row>
    <row r="19" spans="1:14" ht="18.75" customHeight="1">
      <c r="A19" s="3"/>
      <c r="B19" s="3"/>
      <c r="C19" s="3"/>
      <c r="D19" s="3"/>
      <c r="E19" s="31" t="s">
        <v>46</v>
      </c>
      <c r="F19" s="32"/>
      <c r="G19" s="30"/>
      <c r="H19" s="33">
        <f>I19/4.2699</f>
        <v>274341893.14738053</v>
      </c>
      <c r="I19" s="35">
        <v>1171412449.55</v>
      </c>
      <c r="J19" s="39"/>
      <c r="K19" s="3"/>
      <c r="L19" s="3"/>
      <c r="M19" s="3"/>
      <c r="N19" s="3"/>
    </row>
    <row r="20" spans="1:14" ht="36.75" customHeight="1">
      <c r="A20" s="3"/>
      <c r="B20" s="3"/>
      <c r="C20" s="3"/>
      <c r="D20" s="3"/>
      <c r="E20" s="37" t="s">
        <v>50</v>
      </c>
      <c r="F20" s="38"/>
      <c r="G20" s="30"/>
      <c r="H20" s="33">
        <f>J20/4.2699</f>
        <v>2368052.4485350945</v>
      </c>
      <c r="I20" s="30"/>
      <c r="J20" s="33">
        <v>10111347.15</v>
      </c>
      <c r="K20" s="3"/>
      <c r="L20" s="3"/>
      <c r="M20" s="3"/>
      <c r="N20" s="3"/>
    </row>
    <row r="21" spans="1:14" ht="18" customHeight="1">
      <c r="A21" s="3"/>
      <c r="B21" s="3"/>
      <c r="C21" s="3"/>
      <c r="D21" s="3"/>
      <c r="E21" s="29" t="s">
        <v>47</v>
      </c>
      <c r="F21" s="34"/>
      <c r="G21" s="30"/>
      <c r="H21" s="33">
        <f>J21/4.2699</f>
        <v>102739904.00000001</v>
      </c>
      <c r="I21" s="30"/>
      <c r="J21" s="33">
        <v>438689116.08960003</v>
      </c>
      <c r="K21" s="3"/>
      <c r="L21" s="3"/>
      <c r="M21" s="3"/>
      <c r="N21" s="3"/>
    </row>
    <row r="22" spans="1:14" ht="18" customHeight="1">
      <c r="A22" s="3"/>
      <c r="B22" s="3"/>
      <c r="C22" s="3"/>
      <c r="D22" s="3"/>
      <c r="E22" s="37" t="s">
        <v>48</v>
      </c>
      <c r="F22" s="38"/>
      <c r="G22" s="35">
        <f>I22/4.2699</f>
        <v>7463724.5977657558</v>
      </c>
      <c r="H22" s="36"/>
      <c r="I22" s="35">
        <f>I13</f>
        <v>31869357.66</v>
      </c>
      <c r="J22" s="36"/>
      <c r="K22" s="3"/>
      <c r="L22" s="3"/>
      <c r="M22" s="3"/>
      <c r="N22" s="3"/>
    </row>
    <row r="23" spans="1:14" ht="49.5" customHeight="1">
      <c r="A23" s="3"/>
      <c r="B23" s="3"/>
      <c r="C23" s="3"/>
      <c r="D23" s="3"/>
      <c r="E23" s="37" t="s">
        <v>51</v>
      </c>
      <c r="F23" s="38"/>
      <c r="G23" s="35">
        <f>I23/4.2699</f>
        <v>5095672.1492306609</v>
      </c>
      <c r="H23" s="36"/>
      <c r="I23" s="35">
        <f>I22-J20</f>
        <v>21758010.509999998</v>
      </c>
      <c r="J23" s="36"/>
      <c r="K23" s="3"/>
      <c r="L23" s="3"/>
      <c r="M23" s="3"/>
      <c r="N23" s="3"/>
    </row>
    <row r="24" spans="1:1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>
      <c r="A27" s="3"/>
      <c r="B27" s="3"/>
      <c r="C27" s="3"/>
      <c r="D27" s="3"/>
      <c r="E27" s="4"/>
      <c r="F27" s="3"/>
      <c r="G27" s="3"/>
      <c r="H27" s="3"/>
      <c r="I27" s="3"/>
      <c r="J27" s="3"/>
      <c r="K27" s="3"/>
      <c r="L27" s="3"/>
      <c r="M27" s="3"/>
      <c r="N27" s="3"/>
    </row>
    <row r="28" spans="1:14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>
      <c r="B30" s="3"/>
      <c r="C30" s="3"/>
      <c r="D30" s="3"/>
      <c r="E30" s="3"/>
      <c r="F30" s="3"/>
      <c r="G30" s="3"/>
      <c r="H30" s="3"/>
    </row>
    <row r="31" spans="1:14">
      <c r="B31" s="3"/>
      <c r="C31" s="3"/>
      <c r="D31" s="3"/>
    </row>
  </sheetData>
  <autoFilter ref="A2:N14"/>
  <sortState ref="B60:R69">
    <sortCondition descending="1" ref="N60:N69"/>
  </sortState>
  <mergeCells count="17">
    <mergeCell ref="G18:H18"/>
    <mergeCell ref="I18:J18"/>
    <mergeCell ref="I19:J19"/>
    <mergeCell ref="A1:O1"/>
    <mergeCell ref="E15:J15"/>
    <mergeCell ref="E16:F17"/>
    <mergeCell ref="G16:H16"/>
    <mergeCell ref="I16:J16"/>
    <mergeCell ref="G17:H17"/>
    <mergeCell ref="I17:J17"/>
    <mergeCell ref="G22:H22"/>
    <mergeCell ref="I22:J22"/>
    <mergeCell ref="G23:H23"/>
    <mergeCell ref="I23:J23"/>
    <mergeCell ref="E20:F20"/>
    <mergeCell ref="E22:F22"/>
    <mergeCell ref="E23:F23"/>
  </mergeCells>
  <pageMargins left="0.19685039370078741" right="0.15748031496062992" top="0.35433070866141736" bottom="0.35433070866141736" header="0.15748031496062992" footer="0.15748031496062992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Greda</dc:creator>
  <cp:lastModifiedBy>Stadnik Katarzyna</cp:lastModifiedBy>
  <cp:lastPrinted>2015-11-09T12:55:47Z</cp:lastPrinted>
  <dcterms:created xsi:type="dcterms:W3CDTF">2012-10-01T08:07:18Z</dcterms:created>
  <dcterms:modified xsi:type="dcterms:W3CDTF">2015-11-16T14:33:34Z</dcterms:modified>
</cp:coreProperties>
</file>