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_W_M\zarzad_organizacja\PORZADEK OBRAD\porządek_obrad\V kadencja\2018\2018_07_03\Uchwały+załączniki\1099_0307 brak zał\"/>
    </mc:Choice>
  </mc:AlternateContent>
  <bookViews>
    <workbookView xWindow="-5520" yWindow="315" windowWidth="25440" windowHeight="11760"/>
  </bookViews>
  <sheets>
    <sheet name="4.3.1 -  52" sheetId="2" r:id="rId1"/>
  </sheets>
  <definedNames>
    <definedName name="_xlnm._FilterDatabase" localSheetId="0" hidden="1">'4.3.1 -  52'!$A$5:$W$5</definedName>
    <definedName name="kurs">'4.3.1 -  52'!$E$99</definedName>
    <definedName name="_xlnm.Print_Area" localSheetId="0">'4.3.1 -  52'!$A$1:$N$30</definedName>
    <definedName name="_xlnm.Print_Titles" localSheetId="0">'4.3.1 -  52'!$4:$4</definedName>
  </definedNames>
  <calcPr calcId="152511"/>
</workbook>
</file>

<file path=xl/calcChain.xml><?xml version="1.0" encoding="utf-8"?>
<calcChain xmlns="http://schemas.openxmlformats.org/spreadsheetml/2006/main">
  <c r="G21" i="2" l="1"/>
  <c r="I21" i="2"/>
  <c r="F21" i="2"/>
  <c r="I15" i="2"/>
  <c r="G15" i="2"/>
  <c r="F15" i="2"/>
  <c r="H14" i="2" l="1"/>
  <c r="J18" i="2"/>
  <c r="H18" i="2" s="1"/>
  <c r="J19" i="2"/>
  <c r="H19" i="2" s="1"/>
  <c r="J20" i="2"/>
  <c r="H20" i="2" s="1"/>
  <c r="J17" i="2"/>
  <c r="J10" i="2"/>
  <c r="H10" i="2" s="1"/>
  <c r="J11" i="2"/>
  <c r="H11" i="2" s="1"/>
  <c r="J12" i="2"/>
  <c r="H12" i="2" s="1"/>
  <c r="J9" i="2"/>
  <c r="H9" i="2" s="1"/>
  <c r="J13" i="2"/>
  <c r="H13" i="2" s="1"/>
  <c r="J8" i="2"/>
  <c r="J7" i="2"/>
  <c r="H7" i="2" s="1"/>
  <c r="J6" i="2"/>
  <c r="L10" i="2"/>
  <c r="L11" i="2"/>
  <c r="L12" i="2"/>
  <c r="L9" i="2"/>
  <c r="L13" i="2"/>
  <c r="L14" i="2"/>
  <c r="L17" i="2"/>
  <c r="L18" i="2"/>
  <c r="L19" i="2"/>
  <c r="L20" i="2"/>
  <c r="L8" i="2"/>
  <c r="L7" i="2"/>
  <c r="L6" i="2"/>
  <c r="G29" i="2"/>
  <c r="H29" i="2"/>
  <c r="I29" i="2"/>
  <c r="J29" i="2"/>
  <c r="F29" i="2"/>
  <c r="J15" i="2" l="1"/>
  <c r="H17" i="2"/>
  <c r="H21" i="2" s="1"/>
  <c r="J21" i="2"/>
  <c r="H6" i="2"/>
  <c r="H8" i="2"/>
  <c r="H15" i="2" l="1"/>
</calcChain>
</file>

<file path=xl/sharedStrings.xml><?xml version="1.0" encoding="utf-8"?>
<sst xmlns="http://schemas.openxmlformats.org/spreadsheetml/2006/main" count="206" uniqueCount="90">
  <si>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</si>
  <si>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</si>
  <si>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</si>
  <si>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</si>
  <si>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</si>
  <si>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</si>
  <si>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</si>
  <si>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</si>
  <si>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</si>
  <si>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</si>
  <si>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</si>
  <si>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</si>
  <si>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</si>
  <si>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</si>
  <si>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</si>
  <si>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</si>
  <si>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</si>
  <si>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</si>
  <si>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</si>
  <si>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</si>
  <si>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</si>
  <si>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</si>
  <si>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</si>
  <si>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</si>
  <si>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</si>
  <si>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</si>
  <si>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</si>
  <si>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</si>
  <si>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</si>
  <si>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</si>
  <si>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</si>
  <si>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Projekty, które nie spełniły kryteriów wyboru projektów lub nie uzyskały wymaganej liczby punktów</t>
  </si>
  <si>
    <t>Próg wyczerpania alokacji***</t>
  </si>
  <si>
    <t>Projekty wybrane do dofinansowania w trybie konkursowym dla Regionalnego Programu Operacyjnego Województwa Mazowieckiego 2014-2020</t>
  </si>
  <si>
    <t>Lista ocenionych projektów, złożonych w ramach konkursu RPMA.04.03.01-IP.01-14-052/17, Oś priorytetowa IV „Przejście na gospodarkę niskoemisyjną” dla Działania 4.3 „Redukcja emisji zanieczyszczeń powietrza”, Poddziałanie 4.3.1 „Ograniczanie zanieczyszczeń powietrza i rozwój mobilności miejskiej”,  Typ projektów: „Rozwój zrównoważonej multimodalnej mobilności miejskiej (projekty kompleksowe obejmujące: centra przesiadkowe, ścieżki rowerowe, autobusy niskoemisyjne, Inteligentne Systemy Transportu)”  Regionalnego Programu Operacyjnego Województwa Mazowieckiego na lata 2014-2020</t>
  </si>
  <si>
    <t>RPMA.04.03.01-14-9735/17</t>
  </si>
  <si>
    <t>Gmina Miasto Sochaczew</t>
  </si>
  <si>
    <t>Sochaczewski Eko-bus</t>
  </si>
  <si>
    <t>RPMA.04.03.01-14-9732/17</t>
  </si>
  <si>
    <t>Gmina - Miasto Płock</t>
  </si>
  <si>
    <t>"Rozwój zrównoważonej mobilności miejskiej na terenie Miasta Płocka-etap II"</t>
  </si>
  <si>
    <t>RPMA.04.03.01-14-9834/17</t>
  </si>
  <si>
    <t>RPMA.04.03.01-14-9838/17</t>
  </si>
  <si>
    <t>RPMA.04.03.01-14-9828/17</t>
  </si>
  <si>
    <t>RPMA.04.03.01-14-9836/17</t>
  </si>
  <si>
    <t>RPMA.04.03.01-14-9822/17</t>
  </si>
  <si>
    <t>RPMA.04.03.01-14-9825/17</t>
  </si>
  <si>
    <t>RPMA.04.03.01-14-9734/17</t>
  </si>
  <si>
    <t>RPMA.04.03.01-14-9736/17</t>
  </si>
  <si>
    <t>RPMA.04.03.01-14-9837/17</t>
  </si>
  <si>
    <t>RPMA.04.03.01-14-9826/17</t>
  </si>
  <si>
    <t>RPMA.04.03.01-14-9833/17</t>
  </si>
  <si>
    <t>Zielone płuca Mazowsza - rozwój mobilności miejskiej w gminach południowo-zachodniej części województwa</t>
  </si>
  <si>
    <t xml:space="preserve">Rozwój mobilności miejskiej poprzez budowę centrum przesiadkowego przy Dworcu PKP w Pilawie
</t>
  </si>
  <si>
    <t>Rozwój infrastruktury w zakresie zrównoważonej mobilności miejskiej na terenie Gminy Miasta Radomia oraz Powiatu Radomskiego</t>
  </si>
  <si>
    <t>ROZWÓJ ZRÓWNOWAŻONEJ MULTIMODALNEJ MOBILNOŚCI W GMINIE POMIECHÓWEK I OBSZARZE FUNKCJONALNYM WARSZAWY.</t>
  </si>
  <si>
    <t>Poprawa jakości środowiska miejskiego oraz mobilności mieszkańców poprzez budowę węzła przesiadkowego w Łochowie.</t>
  </si>
  <si>
    <t>Budowa ścieżek rowerowych w ramach działania ograniczenie zanieczyszczeń powietrza i rozwój mobilności miejskiej</t>
  </si>
  <si>
    <t xml:space="preserve">Budowa parkingu ”Parkuj i Jedź” w Tłuszczu </t>
  </si>
  <si>
    <t>Rozwój zrównoważonego niskoemisyjnego transportu w Gminie Łomianki i Gminie Czosnów</t>
  </si>
  <si>
    <t>Kompleksowy rozwój zrównoważonej multimodalnej mobilności miejskiej w Nowym Dworze Mazowieckim</t>
  </si>
  <si>
    <t>Ograniczenie emisji zanieczyszczeń powietrza poprzez wsparcie mobilności miejskiej na terenie Powiatu Pruszkowskiego oraz Gmin: Brwinów, Michałowice, Nadarzyn i Miasto Piastów</t>
  </si>
  <si>
    <t>Utworzenie zintegrowanych węzłów przesiadkowych wraz z budową dróg dla rowerów w Legionowie w ramach poprawy jakości i funkcjonalności infrastruktury transportowej</t>
  </si>
  <si>
    <t>Miasto Żyrardów</t>
  </si>
  <si>
    <t>Miasto i Gmina Pilawa</t>
  </si>
  <si>
    <t>Gmina Miasta Radomia</t>
  </si>
  <si>
    <t>Gmina Pomiechówek</t>
  </si>
  <si>
    <t>Gmina Łochów</t>
  </si>
  <si>
    <t>Gmina Miasto Płońsk</t>
  </si>
  <si>
    <t>Gmina Tłuszcz</t>
  </si>
  <si>
    <t>Gmina Łomianki</t>
  </si>
  <si>
    <t>Miasto Nowy Dwór Mazowiecki</t>
  </si>
  <si>
    <t>Powiat Pruszkowski</t>
  </si>
  <si>
    <t>Gmina Miejska Legionowo</t>
  </si>
  <si>
    <t>RPMA.04.03.01-14-9831/17</t>
  </si>
  <si>
    <t>RPMA.04.03.01-14-9727/17</t>
  </si>
  <si>
    <t>RPMA.04.03.01-14-9733/17</t>
  </si>
  <si>
    <t>RPMA.04.03.01-14-9835/17</t>
  </si>
  <si>
    <t>Ograniczenie niskiej emisji poprzez budowę ścieżek rowerowych na terenie miasta Maków Mazowiecki</t>
  </si>
  <si>
    <t>Ograniczenie emisji zanieczyszczeń powietrza poprzez zrównoważony rozwój mobilności miejskiej na terenie Ostrołęki</t>
  </si>
  <si>
    <t>Budowa ścieżek rowerowych w mieście Sierpc.</t>
  </si>
  <si>
    <t>Przebudowa torowiska nieczynnej kolejki wąskotorowej na ścieżkę rowerową w Gminie Winnica i Gminie Nasielsk</t>
  </si>
  <si>
    <t>Miasto Maków Mazowiecki</t>
  </si>
  <si>
    <t>Miasto Ostrołęka</t>
  </si>
  <si>
    <t>Gmina Miasto Sierpc</t>
  </si>
  <si>
    <t>Gmina Winnica</t>
  </si>
  <si>
    <t>Negatywna ocena ogólna</t>
  </si>
  <si>
    <t>Nagatywna ocena formalna</t>
  </si>
  <si>
    <t>Projekty wybrane do dofinansowania po zwiększeniu alokacji</t>
  </si>
  <si>
    <t xml:space="preserve">Załącznik do uchwały nr 1099/354/18 Zarządu Województwa Mazowieckiego z dnia 3 lipca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</si>
</sst>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#,##0.00\ &quot;zł&quot;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1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95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13" xfId="0" applyNumberFormat="1" applyFont="1" applyFill="1" applyBorder="1" applyAlignment="1">
      <alignment vertical="center"/>
    </xf>
    <xf numFmtId="164" fontId="18" fillId="0" borderId="13" xfId="0" applyNumberFormat="1" applyFont="1" applyFill="1" applyBorder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10" fontId="18" fillId="0" borderId="0" xfId="0" applyNumberFormat="1" applyFont="1"/>
    <xf numFmtId="49" fontId="18" fillId="0" borderId="13" xfId="0" applyNumberFormat="1" applyFont="1" applyFill="1" applyBorder="1" applyAlignment="1">
      <alignment horizontal="center" vertical="center"/>
    </xf>
    <xf numFmtId="10" fontId="21" fillId="0" borderId="10" xfId="1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0" fontId="21" fillId="0" borderId="11" xfId="1" applyNumberFormat="1" applyFont="1" applyFill="1" applyBorder="1" applyAlignment="1">
      <alignment horizontal="center" vertical="center"/>
    </xf>
    <xf numFmtId="49" fontId="21" fillId="0" borderId="11" xfId="1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10" fontId="18" fillId="0" borderId="10" xfId="1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/>
    </xf>
    <xf numFmtId="49" fontId="18" fillId="33" borderId="19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164" fontId="18" fillId="35" borderId="13" xfId="0" applyNumberFormat="1" applyFont="1" applyFill="1" applyBorder="1" applyAlignment="1">
      <alignment vertical="center"/>
    </xf>
    <xf numFmtId="165" fontId="18" fillId="35" borderId="13" xfId="0" applyNumberFormat="1" applyFont="1" applyFill="1" applyBorder="1" applyAlignment="1">
      <alignment vertical="center"/>
    </xf>
    <xf numFmtId="49" fontId="18" fillId="35" borderId="17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/>
    </xf>
    <xf numFmtId="165" fontId="18" fillId="35" borderId="10" xfId="0" applyNumberFormat="1" applyFont="1" applyFill="1" applyBorder="1" applyAlignment="1">
      <alignment vertical="center"/>
    </xf>
    <xf numFmtId="2" fontId="18" fillId="35" borderId="10" xfId="0" applyNumberFormat="1" applyFont="1" applyFill="1" applyBorder="1" applyAlignment="1">
      <alignment horizontal="center" vertical="center"/>
    </xf>
    <xf numFmtId="10" fontId="18" fillId="35" borderId="10" xfId="1" applyNumberFormat="1" applyFont="1" applyFill="1" applyBorder="1" applyAlignment="1">
      <alignment horizontal="center" vertical="center"/>
    </xf>
    <xf numFmtId="0" fontId="18" fillId="35" borderId="12" xfId="0" applyNumberFormat="1" applyFont="1" applyFill="1" applyBorder="1" applyAlignment="1">
      <alignment horizontal="center" vertical="center"/>
    </xf>
    <xf numFmtId="49" fontId="18" fillId="35" borderId="13" xfId="0" applyNumberFormat="1" applyFont="1" applyFill="1" applyBorder="1" applyAlignment="1">
      <alignment horizontal="center" vertical="center"/>
    </xf>
    <xf numFmtId="10" fontId="18" fillId="35" borderId="10" xfId="1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8" fillId="35" borderId="10" xfId="0" applyNumberFormat="1" applyFont="1" applyFill="1" applyBorder="1" applyAlignment="1">
      <alignment vertical="center" wrapText="1"/>
    </xf>
    <xf numFmtId="0" fontId="18" fillId="36" borderId="20" xfId="0" applyFont="1" applyFill="1" applyBorder="1" applyAlignment="1">
      <alignment horizontal="center" vertical="center" wrapText="1"/>
    </xf>
    <xf numFmtId="165" fontId="18" fillId="36" borderId="20" xfId="0" applyNumberFormat="1" applyFont="1" applyFill="1" applyBorder="1" applyAlignment="1">
      <alignment vertical="center"/>
    </xf>
    <xf numFmtId="49" fontId="21" fillId="36" borderId="20" xfId="0" applyNumberFormat="1" applyFont="1" applyFill="1" applyBorder="1" applyAlignment="1">
      <alignment horizontal="center" vertical="center" wrapText="1"/>
    </xf>
    <xf numFmtId="49" fontId="21" fillId="36" borderId="20" xfId="0" applyNumberFormat="1" applyFont="1" applyFill="1" applyBorder="1" applyAlignment="1">
      <alignment horizontal="center" vertical="center"/>
    </xf>
    <xf numFmtId="49" fontId="21" fillId="36" borderId="10" xfId="1" applyNumberFormat="1" applyFont="1" applyFill="1" applyBorder="1" applyAlignment="1">
      <alignment horizontal="center" vertical="center"/>
    </xf>
    <xf numFmtId="10" fontId="21" fillId="36" borderId="10" xfId="1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35" borderId="10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49" fontId="18" fillId="35" borderId="13" xfId="0" applyNumberFormat="1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35" borderId="13" xfId="0" applyFont="1" applyFill="1" applyBorder="1" applyAlignment="1">
      <alignment horizontal="left" vertical="center" wrapText="1"/>
    </xf>
    <xf numFmtId="4" fontId="23" fillId="35" borderId="13" xfId="0" applyNumberFormat="1" applyFont="1" applyFill="1" applyBorder="1" applyAlignment="1">
      <alignment horizontal="center" vertical="center" wrapText="1"/>
    </xf>
    <xf numFmtId="10" fontId="23" fillId="35" borderId="16" xfId="1" applyNumberFormat="1" applyFont="1" applyFill="1" applyBorder="1" applyAlignment="1">
      <alignment horizontal="center" vertical="center"/>
    </xf>
    <xf numFmtId="49" fontId="23" fillId="35" borderId="16" xfId="1" applyNumberFormat="1" applyFont="1" applyFill="1" applyBorder="1" applyAlignment="1">
      <alignment horizontal="center" vertical="center"/>
    </xf>
    <xf numFmtId="49" fontId="23" fillId="35" borderId="12" xfId="0" applyNumberFormat="1" applyFont="1" applyFill="1" applyBorder="1" applyAlignment="1">
      <alignment horizontal="center" vertical="center" wrapText="1"/>
    </xf>
    <xf numFmtId="49" fontId="23" fillId="35" borderId="13" xfId="0" applyNumberFormat="1" applyFont="1" applyFill="1" applyBorder="1" applyAlignment="1">
      <alignment horizontal="center" vertical="center" wrapText="1"/>
    </xf>
    <xf numFmtId="49" fontId="23" fillId="35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10" fontId="24" fillId="0" borderId="10" xfId="1" applyNumberFormat="1" applyFont="1" applyFill="1" applyBorder="1" applyAlignment="1">
      <alignment horizontal="center" vertical="center" wrapText="1"/>
    </xf>
    <xf numFmtId="10" fontId="24" fillId="35" borderId="10" xfId="1" applyNumberFormat="1" applyFont="1" applyFill="1" applyBorder="1" applyAlignment="1">
      <alignment horizontal="center" vertical="center" wrapText="1"/>
    </xf>
    <xf numFmtId="10" fontId="23" fillId="35" borderId="10" xfId="1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>
      <alignment vertical="center"/>
    </xf>
    <xf numFmtId="2" fontId="21" fillId="0" borderId="13" xfId="0" applyNumberFormat="1" applyFont="1" applyFill="1" applyBorder="1" applyAlignment="1">
      <alignment horizontal="center" vertical="center" wrapText="1"/>
    </xf>
    <xf numFmtId="10" fontId="21" fillId="0" borderId="16" xfId="1" applyNumberFormat="1" applyFont="1" applyFill="1" applyBorder="1" applyAlignment="1">
      <alignment horizontal="center" vertical="center"/>
    </xf>
    <xf numFmtId="0" fontId="21" fillId="0" borderId="16" xfId="1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vertical="center"/>
    </xf>
    <xf numFmtId="164" fontId="23" fillId="35" borderId="13" xfId="0" applyNumberFormat="1" applyFont="1" applyFill="1" applyBorder="1" applyAlignment="1">
      <alignment vertical="center"/>
    </xf>
    <xf numFmtId="165" fontId="23" fillId="35" borderId="13" xfId="0" applyNumberFormat="1" applyFont="1" applyFill="1" applyBorder="1" applyAlignment="1">
      <alignment vertical="center"/>
    </xf>
    <xf numFmtId="2" fontId="23" fillId="35" borderId="13" xfId="0" applyNumberFormat="1" applyFont="1" applyFill="1" applyBorder="1" applyAlignment="1">
      <alignment horizontal="center" vertical="center" wrapText="1"/>
    </xf>
    <xf numFmtId="0" fontId="23" fillId="35" borderId="16" xfId="1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view="pageBreakPreview" topLeftCell="F1" zoomScale="80" zoomScaleNormal="70" zoomScaleSheetLayoutView="80" workbookViewId="0">
      <selection activeCell="N29" sqref="N29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28.625" style="4" customWidth="1"/>
    <col min="6" max="6" width="17.25" style="4" customWidth="1"/>
    <col min="7" max="7" width="17.62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2" width="17.75" style="2" customWidth="1"/>
    <col min="13" max="13" width="11.875" style="2" customWidth="1"/>
    <col min="14" max="14" width="23.12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64.5" customHeight="1">
      <c r="A1" s="94" t="s">
        <v>89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"/>
    </row>
    <row r="2" spans="1:17" ht="96" customHeight="1">
      <c r="A2" s="91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1"/>
    </row>
    <row r="3" spans="1:17" ht="60" customHeight="1">
      <c r="A3" s="90" t="s">
        <v>33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"/>
    </row>
    <row r="4" spans="1:17" ht="75" customHeight="1">
      <c r="A4" s="10" t="s">
        <v>17</v>
      </c>
      <c r="B4" s="10" t="s">
        <v>21</v>
      </c>
      <c r="C4" s="10" t="s">
        <v>18</v>
      </c>
      <c r="D4" s="10" t="s">
        <v>0</v>
      </c>
      <c r="E4" s="10" t="s">
        <v>2</v>
      </c>
      <c r="F4" s="10" t="s">
        <v>29</v>
      </c>
      <c r="G4" s="10" t="s">
        <v>1</v>
      </c>
      <c r="H4" s="10" t="s">
        <v>22</v>
      </c>
      <c r="I4" s="10" t="s">
        <v>23</v>
      </c>
      <c r="J4" s="10" t="s">
        <v>24</v>
      </c>
      <c r="K4" s="10" t="s">
        <v>20</v>
      </c>
      <c r="L4" s="11" t="s">
        <v>30</v>
      </c>
      <c r="M4" s="11" t="s">
        <v>28</v>
      </c>
      <c r="N4" s="10" t="s">
        <v>25</v>
      </c>
      <c r="O4" s="1"/>
    </row>
    <row r="5" spans="1:17" ht="30" customHeight="1">
      <c r="A5" s="12" t="s">
        <v>3</v>
      </c>
      <c r="B5" s="28" t="s">
        <v>4</v>
      </c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8" t="s">
        <v>12</v>
      </c>
      <c r="K5" s="28" t="s">
        <v>13</v>
      </c>
      <c r="L5" s="28" t="s">
        <v>14</v>
      </c>
      <c r="M5" s="29" t="s">
        <v>15</v>
      </c>
      <c r="N5" s="28" t="s">
        <v>16</v>
      </c>
    </row>
    <row r="6" spans="1:17" ht="69.75" customHeight="1">
      <c r="A6" s="27" t="s">
        <v>3</v>
      </c>
      <c r="B6" s="30" t="s">
        <v>26</v>
      </c>
      <c r="C6" s="31" t="s">
        <v>35</v>
      </c>
      <c r="D6" s="50" t="s">
        <v>37</v>
      </c>
      <c r="E6" s="50" t="s">
        <v>36</v>
      </c>
      <c r="F6" s="33">
        <v>9929222.8300000001</v>
      </c>
      <c r="G6" s="33">
        <v>8834667.7100000009</v>
      </c>
      <c r="H6" s="33">
        <f>I6+J6</f>
        <v>7862854.2538999999</v>
      </c>
      <c r="I6" s="33">
        <v>7067734.1600000001</v>
      </c>
      <c r="J6" s="34">
        <f>G6*9%</f>
        <v>795120.09390000009</v>
      </c>
      <c r="K6" s="35">
        <v>54</v>
      </c>
      <c r="L6" s="8">
        <f>K6/56</f>
        <v>0.9642857142857143</v>
      </c>
      <c r="M6" s="58">
        <v>43</v>
      </c>
      <c r="N6" s="16" t="s">
        <v>27</v>
      </c>
      <c r="O6" s="14"/>
      <c r="Q6" s="7"/>
    </row>
    <row r="7" spans="1:17" ht="69.75" customHeight="1">
      <c r="A7" s="39" t="s">
        <v>4</v>
      </c>
      <c r="B7" s="40" t="s">
        <v>26</v>
      </c>
      <c r="C7" s="41" t="s">
        <v>38</v>
      </c>
      <c r="D7" s="51" t="s">
        <v>40</v>
      </c>
      <c r="E7" s="51" t="s">
        <v>39</v>
      </c>
      <c r="F7" s="43">
        <v>48618600.009999998</v>
      </c>
      <c r="G7" s="43">
        <v>46318600.009999998</v>
      </c>
      <c r="H7" s="43">
        <f>I7+J7</f>
        <v>41223554.0009</v>
      </c>
      <c r="I7" s="43">
        <v>37054880</v>
      </c>
      <c r="J7" s="44">
        <f>G7*9%</f>
        <v>4168674.0008999999</v>
      </c>
      <c r="K7" s="45">
        <v>53</v>
      </c>
      <c r="L7" s="46">
        <f>K7/56</f>
        <v>0.9464285714285714</v>
      </c>
      <c r="M7" s="59">
        <v>43</v>
      </c>
      <c r="N7" s="79" t="s">
        <v>27</v>
      </c>
      <c r="O7" s="14"/>
      <c r="Q7" s="7"/>
    </row>
    <row r="8" spans="1:17" ht="69.75" customHeight="1">
      <c r="A8" s="27" t="s">
        <v>5</v>
      </c>
      <c r="B8" s="30" t="s">
        <v>26</v>
      </c>
      <c r="C8" s="31" t="s">
        <v>41</v>
      </c>
      <c r="D8" s="60" t="s">
        <v>52</v>
      </c>
      <c r="E8" s="32" t="s">
        <v>63</v>
      </c>
      <c r="F8" s="33">
        <v>40799813.390000001</v>
      </c>
      <c r="G8" s="33">
        <v>39033993.390000001</v>
      </c>
      <c r="H8" s="33">
        <f>I8+J8</f>
        <v>34740254.115100004</v>
      </c>
      <c r="I8" s="33">
        <v>31227194.710000001</v>
      </c>
      <c r="J8" s="34">
        <f>G8*9%</f>
        <v>3513059.4051000001</v>
      </c>
      <c r="K8" s="35">
        <v>52</v>
      </c>
      <c r="L8" s="8">
        <f>K8/56</f>
        <v>0.9285714285714286</v>
      </c>
      <c r="M8" s="58">
        <v>43</v>
      </c>
      <c r="N8" s="77" t="s">
        <v>88</v>
      </c>
      <c r="O8" s="14"/>
      <c r="Q8" s="7"/>
    </row>
    <row r="9" spans="1:17" ht="69.75" customHeight="1">
      <c r="A9" s="39" t="s">
        <v>6</v>
      </c>
      <c r="B9" s="40" t="s">
        <v>26</v>
      </c>
      <c r="C9" s="41" t="s">
        <v>45</v>
      </c>
      <c r="D9" s="61" t="s">
        <v>56</v>
      </c>
      <c r="E9" s="42" t="s">
        <v>67</v>
      </c>
      <c r="F9" s="43">
        <v>3978399.99</v>
      </c>
      <c r="G9" s="43">
        <v>3978399.99</v>
      </c>
      <c r="H9" s="43">
        <f>I9+J9</f>
        <v>3540775.9891000004</v>
      </c>
      <c r="I9" s="43">
        <v>3182719.99</v>
      </c>
      <c r="J9" s="44">
        <f>G9*9%</f>
        <v>358055.99910000002</v>
      </c>
      <c r="K9" s="45">
        <v>51</v>
      </c>
      <c r="L9" s="46">
        <f>K9/56</f>
        <v>0.9107142857142857</v>
      </c>
      <c r="M9" s="59">
        <v>43</v>
      </c>
      <c r="N9" s="78" t="s">
        <v>88</v>
      </c>
      <c r="O9" s="14"/>
      <c r="Q9" s="7"/>
    </row>
    <row r="10" spans="1:17" ht="69.75" customHeight="1">
      <c r="A10" s="27" t="s">
        <v>7</v>
      </c>
      <c r="B10" s="30" t="s">
        <v>26</v>
      </c>
      <c r="C10" s="31" t="s">
        <v>42</v>
      </c>
      <c r="D10" s="60" t="s">
        <v>53</v>
      </c>
      <c r="E10" s="32" t="s">
        <v>64</v>
      </c>
      <c r="F10" s="33">
        <v>8441719.4000000004</v>
      </c>
      <c r="G10" s="33">
        <v>7866374.4000000004</v>
      </c>
      <c r="H10" s="33">
        <f t="shared" ref="H10:H20" si="0">I10+J10</f>
        <v>7001073.216</v>
      </c>
      <c r="I10" s="33">
        <v>6293099.5199999996</v>
      </c>
      <c r="J10" s="34">
        <f t="shared" ref="J10:J13" si="1">G10*9%</f>
        <v>707973.696</v>
      </c>
      <c r="K10" s="35">
        <v>51</v>
      </c>
      <c r="L10" s="8">
        <f t="shared" ref="L10:L20" si="2">K10/56</f>
        <v>0.9107142857142857</v>
      </c>
      <c r="M10" s="58">
        <v>43</v>
      </c>
      <c r="N10" s="77" t="s">
        <v>88</v>
      </c>
      <c r="O10" s="14"/>
      <c r="Q10" s="7"/>
    </row>
    <row r="11" spans="1:17" ht="69.75" customHeight="1">
      <c r="A11" s="39" t="s">
        <v>8</v>
      </c>
      <c r="B11" s="40" t="s">
        <v>26</v>
      </c>
      <c r="C11" s="41" t="s">
        <v>43</v>
      </c>
      <c r="D11" s="61" t="s">
        <v>54</v>
      </c>
      <c r="E11" s="42" t="s">
        <v>65</v>
      </c>
      <c r="F11" s="43">
        <v>70952833.540000007</v>
      </c>
      <c r="G11" s="43">
        <v>62933204.82</v>
      </c>
      <c r="H11" s="43">
        <f t="shared" si="0"/>
        <v>56010552.283799998</v>
      </c>
      <c r="I11" s="43">
        <v>50346563.850000001</v>
      </c>
      <c r="J11" s="44">
        <f t="shared" si="1"/>
        <v>5663988.4337999998</v>
      </c>
      <c r="K11" s="45">
        <v>49</v>
      </c>
      <c r="L11" s="46">
        <f t="shared" si="2"/>
        <v>0.875</v>
      </c>
      <c r="M11" s="59">
        <v>43</v>
      </c>
      <c r="N11" s="78" t="s">
        <v>88</v>
      </c>
      <c r="O11" s="14"/>
      <c r="Q11" s="7"/>
    </row>
    <row r="12" spans="1:17" ht="69.75" customHeight="1">
      <c r="A12" s="27" t="s">
        <v>9</v>
      </c>
      <c r="B12" s="30" t="s">
        <v>26</v>
      </c>
      <c r="C12" s="31" t="s">
        <v>44</v>
      </c>
      <c r="D12" s="60" t="s">
        <v>55</v>
      </c>
      <c r="E12" s="32" t="s">
        <v>66</v>
      </c>
      <c r="F12" s="33">
        <v>37158300</v>
      </c>
      <c r="G12" s="33">
        <v>35026300</v>
      </c>
      <c r="H12" s="33">
        <f t="shared" si="0"/>
        <v>31173407</v>
      </c>
      <c r="I12" s="33">
        <v>28021040</v>
      </c>
      <c r="J12" s="34">
        <f t="shared" si="1"/>
        <v>3152367</v>
      </c>
      <c r="K12" s="35">
        <v>49</v>
      </c>
      <c r="L12" s="8">
        <f t="shared" si="2"/>
        <v>0.875</v>
      </c>
      <c r="M12" s="58">
        <v>43</v>
      </c>
      <c r="N12" s="77" t="s">
        <v>88</v>
      </c>
      <c r="O12" s="14"/>
      <c r="Q12" s="7"/>
    </row>
    <row r="13" spans="1:17" ht="69.75" customHeight="1">
      <c r="A13" s="39" t="s">
        <v>10</v>
      </c>
      <c r="B13" s="40" t="s">
        <v>26</v>
      </c>
      <c r="C13" s="41" t="s">
        <v>46</v>
      </c>
      <c r="D13" s="61" t="s">
        <v>57</v>
      </c>
      <c r="E13" s="42" t="s">
        <v>68</v>
      </c>
      <c r="F13" s="43">
        <v>65330827.369999997</v>
      </c>
      <c r="G13" s="43">
        <v>62552210.890000001</v>
      </c>
      <c r="H13" s="43">
        <f t="shared" si="0"/>
        <v>55671467.690099999</v>
      </c>
      <c r="I13" s="43">
        <v>50041768.710000001</v>
      </c>
      <c r="J13" s="44">
        <f t="shared" si="1"/>
        <v>5629698.9801000003</v>
      </c>
      <c r="K13" s="45">
        <v>48</v>
      </c>
      <c r="L13" s="46">
        <f t="shared" si="2"/>
        <v>0.8571428571428571</v>
      </c>
      <c r="M13" s="59">
        <v>43</v>
      </c>
      <c r="N13" s="78" t="s">
        <v>88</v>
      </c>
      <c r="O13" s="14"/>
      <c r="Q13" s="7"/>
    </row>
    <row r="14" spans="1:17" ht="69.75" customHeight="1">
      <c r="A14" s="27" t="s">
        <v>11</v>
      </c>
      <c r="B14" s="30" t="s">
        <v>26</v>
      </c>
      <c r="C14" s="31" t="s">
        <v>47</v>
      </c>
      <c r="D14" s="60" t="s">
        <v>58</v>
      </c>
      <c r="E14" s="32" t="s">
        <v>69</v>
      </c>
      <c r="F14" s="33">
        <v>6464974.7999999998</v>
      </c>
      <c r="G14" s="33">
        <v>6446524.7999999998</v>
      </c>
      <c r="H14" s="33">
        <f t="shared" si="0"/>
        <v>5157219.84</v>
      </c>
      <c r="I14" s="33">
        <v>5157219.84</v>
      </c>
      <c r="J14" s="34">
        <v>0</v>
      </c>
      <c r="K14" s="35">
        <v>46.5</v>
      </c>
      <c r="L14" s="8">
        <f t="shared" si="2"/>
        <v>0.8303571428571429</v>
      </c>
      <c r="M14" s="58">
        <v>43</v>
      </c>
      <c r="N14" s="77" t="s">
        <v>88</v>
      </c>
      <c r="O14" s="14"/>
      <c r="Q14" s="7"/>
    </row>
    <row r="15" spans="1:17" ht="43.5" customHeight="1">
      <c r="A15" s="54" t="s">
        <v>27</v>
      </c>
      <c r="B15" s="54" t="s">
        <v>27</v>
      </c>
      <c r="C15" s="55" t="s">
        <v>27</v>
      </c>
      <c r="D15" s="54" t="s">
        <v>27</v>
      </c>
      <c r="E15" s="52" t="s">
        <v>19</v>
      </c>
      <c r="F15" s="53">
        <f>SUM(F6:F14)</f>
        <v>291674691.32999998</v>
      </c>
      <c r="G15" s="53">
        <f>SUM(G6:G14)</f>
        <v>272990276.00999999</v>
      </c>
      <c r="H15" s="53">
        <f>SUM(H6:H14)</f>
        <v>242381158.38890001</v>
      </c>
      <c r="I15" s="53">
        <f>SUM(I6:I14)</f>
        <v>218392220.78</v>
      </c>
      <c r="J15" s="53">
        <f>SUM(J6:J14)</f>
        <v>23988937.608900003</v>
      </c>
      <c r="K15" s="56" t="s">
        <v>27</v>
      </c>
      <c r="L15" s="56" t="s">
        <v>27</v>
      </c>
      <c r="M15" s="56" t="s">
        <v>27</v>
      </c>
      <c r="N15" s="57" t="s">
        <v>27</v>
      </c>
      <c r="O15" s="14"/>
      <c r="Q15" s="7"/>
    </row>
    <row r="16" spans="1:17" ht="43.5" customHeight="1">
      <c r="A16" s="90" t="s">
        <v>32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14"/>
      <c r="Q16" s="7"/>
    </row>
    <row r="17" spans="1:17" ht="87.75" customHeight="1">
      <c r="A17" s="39" t="s">
        <v>12</v>
      </c>
      <c r="B17" s="40" t="s">
        <v>26</v>
      </c>
      <c r="C17" s="41" t="s">
        <v>48</v>
      </c>
      <c r="D17" s="61" t="s">
        <v>59</v>
      </c>
      <c r="E17" s="42" t="s">
        <v>70</v>
      </c>
      <c r="F17" s="43">
        <v>11718300</v>
      </c>
      <c r="G17" s="43">
        <v>10533800</v>
      </c>
      <c r="H17" s="43">
        <f t="shared" si="0"/>
        <v>9375082</v>
      </c>
      <c r="I17" s="43">
        <v>8427040</v>
      </c>
      <c r="J17" s="44">
        <f>G17*9%</f>
        <v>948042</v>
      </c>
      <c r="K17" s="45">
        <v>46</v>
      </c>
      <c r="L17" s="46">
        <f t="shared" si="2"/>
        <v>0.8214285714285714</v>
      </c>
      <c r="M17" s="59">
        <v>43</v>
      </c>
      <c r="N17" s="79" t="s">
        <v>27</v>
      </c>
      <c r="O17" s="14"/>
      <c r="Q17" s="7"/>
    </row>
    <row r="18" spans="1:17" ht="87.75" customHeight="1">
      <c r="A18" s="27" t="s">
        <v>13</v>
      </c>
      <c r="B18" s="30" t="s">
        <v>26</v>
      </c>
      <c r="C18" s="31" t="s">
        <v>49</v>
      </c>
      <c r="D18" s="60" t="s">
        <v>60</v>
      </c>
      <c r="E18" s="32" t="s">
        <v>71</v>
      </c>
      <c r="F18" s="33">
        <v>47946884.030000001</v>
      </c>
      <c r="G18" s="33">
        <v>47946884.030000001</v>
      </c>
      <c r="H18" s="33">
        <f t="shared" si="0"/>
        <v>42672726.782700002</v>
      </c>
      <c r="I18" s="33">
        <v>38357507.219999999</v>
      </c>
      <c r="J18" s="34">
        <f t="shared" ref="J18:J20" si="3">G18*9%</f>
        <v>4315219.5626999997</v>
      </c>
      <c r="K18" s="35">
        <v>46</v>
      </c>
      <c r="L18" s="8">
        <f t="shared" si="2"/>
        <v>0.8214285714285714</v>
      </c>
      <c r="M18" s="58">
        <v>43</v>
      </c>
      <c r="N18" s="16" t="s">
        <v>27</v>
      </c>
      <c r="O18" s="14"/>
      <c r="Q18" s="7"/>
    </row>
    <row r="19" spans="1:17" ht="87.75" customHeight="1">
      <c r="A19" s="39" t="s">
        <v>14</v>
      </c>
      <c r="B19" s="40" t="s">
        <v>26</v>
      </c>
      <c r="C19" s="41" t="s">
        <v>50</v>
      </c>
      <c r="D19" s="61" t="s">
        <v>61</v>
      </c>
      <c r="E19" s="42" t="s">
        <v>72</v>
      </c>
      <c r="F19" s="43">
        <v>47002132.859999999</v>
      </c>
      <c r="G19" s="43">
        <v>47002132.859999999</v>
      </c>
      <c r="H19" s="43">
        <f t="shared" si="0"/>
        <v>41831898.237400003</v>
      </c>
      <c r="I19" s="43">
        <v>37601706.280000001</v>
      </c>
      <c r="J19" s="44">
        <f t="shared" si="3"/>
        <v>4230191.9573999997</v>
      </c>
      <c r="K19" s="45">
        <v>43.5</v>
      </c>
      <c r="L19" s="46">
        <f t="shared" si="2"/>
        <v>0.7767857142857143</v>
      </c>
      <c r="M19" s="59">
        <v>43</v>
      </c>
      <c r="N19" s="79" t="s">
        <v>27</v>
      </c>
      <c r="O19" s="14"/>
      <c r="Q19" s="7"/>
    </row>
    <row r="20" spans="1:17" ht="87.75" customHeight="1">
      <c r="A20" s="27" t="s">
        <v>15</v>
      </c>
      <c r="B20" s="30" t="s">
        <v>26</v>
      </c>
      <c r="C20" s="31" t="s">
        <v>51</v>
      </c>
      <c r="D20" s="60" t="s">
        <v>62</v>
      </c>
      <c r="E20" s="32" t="s">
        <v>73</v>
      </c>
      <c r="F20" s="33">
        <v>11719403.51</v>
      </c>
      <c r="G20" s="33">
        <v>11719403.51</v>
      </c>
      <c r="H20" s="33">
        <f t="shared" si="0"/>
        <v>10430269.115900001</v>
      </c>
      <c r="I20" s="33">
        <v>9375522.8000000007</v>
      </c>
      <c r="J20" s="34">
        <f t="shared" si="3"/>
        <v>1054746.3159</v>
      </c>
      <c r="K20" s="35">
        <v>36</v>
      </c>
      <c r="L20" s="8">
        <f t="shared" si="2"/>
        <v>0.6428571428571429</v>
      </c>
      <c r="M20" s="58">
        <v>43</v>
      </c>
      <c r="N20" s="16" t="s">
        <v>27</v>
      </c>
      <c r="O20" s="14"/>
      <c r="Q20" s="7"/>
    </row>
    <row r="21" spans="1:17" ht="43.5" customHeight="1">
      <c r="A21" s="69" t="s">
        <v>27</v>
      </c>
      <c r="B21" s="70" t="s">
        <v>27</v>
      </c>
      <c r="C21" s="71" t="s">
        <v>27</v>
      </c>
      <c r="D21" s="70" t="s">
        <v>27</v>
      </c>
      <c r="E21" s="36" t="s">
        <v>19</v>
      </c>
      <c r="F21" s="38">
        <f>SUM(F17:F20)</f>
        <v>118386720.40000001</v>
      </c>
      <c r="G21" s="38">
        <f t="shared" ref="G21:J21" si="4">SUM(G17:G20)</f>
        <v>117202220.40000001</v>
      </c>
      <c r="H21" s="38">
        <f t="shared" si="4"/>
        <v>104309976.13599999</v>
      </c>
      <c r="I21" s="38">
        <f t="shared" si="4"/>
        <v>93761776.299999997</v>
      </c>
      <c r="J21" s="38">
        <f t="shared" si="4"/>
        <v>10548199.835999999</v>
      </c>
      <c r="K21" s="66" t="s">
        <v>27</v>
      </c>
      <c r="L21" s="67" t="s">
        <v>27</v>
      </c>
      <c r="M21" s="68" t="s">
        <v>27</v>
      </c>
      <c r="N21" s="67" t="s">
        <v>27</v>
      </c>
      <c r="O21" s="14"/>
      <c r="Q21" s="7"/>
    </row>
    <row r="22" spans="1:17" ht="44.25" customHeight="1">
      <c r="A22" s="90" t="s">
        <v>31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14"/>
      <c r="Q22" s="7"/>
    </row>
    <row r="23" spans="1:17" ht="83.1" customHeight="1">
      <c r="A23" s="22" t="s">
        <v>17</v>
      </c>
      <c r="B23" s="22" t="s">
        <v>21</v>
      </c>
      <c r="C23" s="22" t="s">
        <v>18</v>
      </c>
      <c r="D23" s="22" t="s">
        <v>0</v>
      </c>
      <c r="E23" s="22" t="s">
        <v>2</v>
      </c>
      <c r="F23" s="22" t="s">
        <v>29</v>
      </c>
      <c r="G23" s="22" t="s">
        <v>1</v>
      </c>
      <c r="H23" s="10" t="s">
        <v>22</v>
      </c>
      <c r="I23" s="10" t="s">
        <v>23</v>
      </c>
      <c r="J23" s="10" t="s">
        <v>24</v>
      </c>
      <c r="K23" s="22" t="s">
        <v>20</v>
      </c>
      <c r="L23" s="22" t="s">
        <v>30</v>
      </c>
      <c r="M23" s="10" t="s">
        <v>28</v>
      </c>
      <c r="N23" s="10" t="s">
        <v>25</v>
      </c>
      <c r="O23" s="14"/>
      <c r="Q23" s="7"/>
    </row>
    <row r="24" spans="1:17" ht="32.25" customHeight="1">
      <c r="A24" s="23" t="s">
        <v>3</v>
      </c>
      <c r="B24" s="23" t="s">
        <v>4</v>
      </c>
      <c r="C24" s="23" t="s">
        <v>5</v>
      </c>
      <c r="D24" s="23" t="s">
        <v>6</v>
      </c>
      <c r="E24" s="23" t="s">
        <v>7</v>
      </c>
      <c r="F24" s="23" t="s">
        <v>8</v>
      </c>
      <c r="G24" s="23" t="s">
        <v>9</v>
      </c>
      <c r="H24" s="23" t="s">
        <v>10</v>
      </c>
      <c r="I24" s="23" t="s">
        <v>11</v>
      </c>
      <c r="J24" s="23" t="s">
        <v>12</v>
      </c>
      <c r="K24" s="23" t="s">
        <v>13</v>
      </c>
      <c r="L24" s="23" t="s">
        <v>14</v>
      </c>
      <c r="M24" s="23" t="s">
        <v>15</v>
      </c>
      <c r="N24" s="23" t="s">
        <v>16</v>
      </c>
      <c r="O24" s="14"/>
      <c r="Q24" s="7"/>
    </row>
    <row r="25" spans="1:17" ht="83.1" customHeight="1">
      <c r="A25" s="24">
        <v>14</v>
      </c>
      <c r="B25" s="30" t="s">
        <v>26</v>
      </c>
      <c r="C25" s="15" t="s">
        <v>74</v>
      </c>
      <c r="D25" s="62" t="s">
        <v>78</v>
      </c>
      <c r="E25" s="64" t="s">
        <v>82</v>
      </c>
      <c r="F25" s="6">
        <v>4666032.9400000004</v>
      </c>
      <c r="G25" s="6">
        <v>4666032.9400000004</v>
      </c>
      <c r="H25" s="84" t="s">
        <v>27</v>
      </c>
      <c r="I25" s="6">
        <v>3732826.35</v>
      </c>
      <c r="J25" s="80" t="s">
        <v>27</v>
      </c>
      <c r="K25" s="81" t="s">
        <v>27</v>
      </c>
      <c r="L25" s="82" t="s">
        <v>27</v>
      </c>
      <c r="M25" s="83" t="s">
        <v>27</v>
      </c>
      <c r="N25" s="26" t="s">
        <v>86</v>
      </c>
      <c r="O25" s="14"/>
      <c r="Q25" s="7"/>
    </row>
    <row r="26" spans="1:17" ht="83.1" customHeight="1">
      <c r="A26" s="47">
        <v>15</v>
      </c>
      <c r="B26" s="40" t="s">
        <v>26</v>
      </c>
      <c r="C26" s="48" t="s">
        <v>75</v>
      </c>
      <c r="D26" s="63" t="s">
        <v>79</v>
      </c>
      <c r="E26" s="65" t="s">
        <v>83</v>
      </c>
      <c r="F26" s="37">
        <v>26911346.57</v>
      </c>
      <c r="G26" s="37">
        <v>25412946.57</v>
      </c>
      <c r="H26" s="85" t="s">
        <v>27</v>
      </c>
      <c r="I26" s="37">
        <v>20330357.25</v>
      </c>
      <c r="J26" s="86" t="s">
        <v>27</v>
      </c>
      <c r="K26" s="87" t="s">
        <v>27</v>
      </c>
      <c r="L26" s="67" t="s">
        <v>27</v>
      </c>
      <c r="M26" s="88" t="s">
        <v>27</v>
      </c>
      <c r="N26" s="49" t="s">
        <v>87</v>
      </c>
      <c r="O26" s="14"/>
      <c r="Q26" s="7"/>
    </row>
    <row r="27" spans="1:17" ht="83.1" customHeight="1">
      <c r="A27" s="24">
        <v>16</v>
      </c>
      <c r="B27" s="30" t="s">
        <v>26</v>
      </c>
      <c r="C27" s="15" t="s">
        <v>76</v>
      </c>
      <c r="D27" s="62" t="s">
        <v>80</v>
      </c>
      <c r="E27" s="64" t="s">
        <v>84</v>
      </c>
      <c r="F27" s="6">
        <v>2820668.48</v>
      </c>
      <c r="G27" s="6">
        <v>2780078.48</v>
      </c>
      <c r="H27" s="84" t="s">
        <v>27</v>
      </c>
      <c r="I27" s="6">
        <v>2224062.7799999998</v>
      </c>
      <c r="J27" s="80" t="s">
        <v>27</v>
      </c>
      <c r="K27" s="81" t="s">
        <v>27</v>
      </c>
      <c r="L27" s="82" t="s">
        <v>27</v>
      </c>
      <c r="M27" s="83" t="s">
        <v>27</v>
      </c>
      <c r="N27" s="26" t="s">
        <v>87</v>
      </c>
      <c r="O27" s="14"/>
      <c r="Q27" s="7"/>
    </row>
    <row r="28" spans="1:17" ht="83.1" customHeight="1">
      <c r="A28" s="47">
        <v>17</v>
      </c>
      <c r="B28" s="40" t="s">
        <v>26</v>
      </c>
      <c r="C28" s="48" t="s">
        <v>77</v>
      </c>
      <c r="D28" s="63" t="s">
        <v>81</v>
      </c>
      <c r="E28" s="65" t="s">
        <v>85</v>
      </c>
      <c r="F28" s="37">
        <v>5716117.3899999997</v>
      </c>
      <c r="G28" s="37">
        <v>5716117.3899999997</v>
      </c>
      <c r="H28" s="85" t="s">
        <v>27</v>
      </c>
      <c r="I28" s="37">
        <v>4572893.91</v>
      </c>
      <c r="J28" s="86" t="s">
        <v>27</v>
      </c>
      <c r="K28" s="87" t="s">
        <v>27</v>
      </c>
      <c r="L28" s="67" t="s">
        <v>27</v>
      </c>
      <c r="M28" s="88" t="s">
        <v>27</v>
      </c>
      <c r="N28" s="49" t="s">
        <v>87</v>
      </c>
      <c r="O28" s="14"/>
      <c r="Q28" s="7"/>
    </row>
    <row r="29" spans="1:17" ht="43.5" customHeight="1">
      <c r="A29" s="74" t="s">
        <v>27</v>
      </c>
      <c r="B29" s="75" t="s">
        <v>27</v>
      </c>
      <c r="C29" s="76" t="s">
        <v>27</v>
      </c>
      <c r="D29" s="75" t="s">
        <v>27</v>
      </c>
      <c r="E29" s="25" t="s">
        <v>19</v>
      </c>
      <c r="F29" s="5">
        <f>SUM(F25:F28)</f>
        <v>40114165.380000003</v>
      </c>
      <c r="G29" s="5">
        <f>SUM(G25:G28)</f>
        <v>38575175.380000003</v>
      </c>
      <c r="H29" s="5">
        <f>SUM(H25:H28)</f>
        <v>0</v>
      </c>
      <c r="I29" s="5">
        <f>SUM(I25:I28)</f>
        <v>30860140.290000003</v>
      </c>
      <c r="J29" s="5">
        <f>SUM(J25:J28)</f>
        <v>0</v>
      </c>
      <c r="K29" s="72" t="s">
        <v>27</v>
      </c>
      <c r="L29" s="16" t="s">
        <v>27</v>
      </c>
      <c r="M29" s="73" t="s">
        <v>27</v>
      </c>
      <c r="N29" s="16" t="s">
        <v>27</v>
      </c>
      <c r="O29" s="14"/>
      <c r="Q29" s="7"/>
    </row>
    <row r="30" spans="1:17" ht="33.75" customHeight="1">
      <c r="A30" s="17"/>
      <c r="B30" s="17"/>
      <c r="C30" s="18"/>
      <c r="D30" s="17"/>
      <c r="E30" s="9"/>
      <c r="F30" s="13"/>
      <c r="G30" s="13"/>
      <c r="H30" s="13"/>
      <c r="I30" s="13"/>
      <c r="J30" s="13"/>
      <c r="K30" s="19"/>
      <c r="L30" s="20"/>
      <c r="M30" s="21"/>
      <c r="N30" s="20"/>
      <c r="O30" s="14"/>
      <c r="Q30" s="7"/>
    </row>
    <row r="31" spans="1:17" ht="47.25" customHeight="1"/>
    <row r="32" spans="1:17" ht="47.25" customHeight="1"/>
    <row r="33" ht="47.25" customHeight="1"/>
    <row r="34" ht="47.25" customHeight="1"/>
    <row r="35" ht="47.25" customHeight="1"/>
    <row r="36" ht="47.25" customHeight="1"/>
    <row r="37" ht="47.25" customHeight="1"/>
    <row r="38" ht="47.25" customHeight="1"/>
    <row r="39" ht="47.25" customHeight="1"/>
    <row r="40" ht="47.25" customHeight="1"/>
    <row r="41" ht="47.25" customHeight="1"/>
    <row r="42" ht="47.25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</sheetData>
  <sortState ref="C5:M38">
    <sortCondition descending="1" ref="K5:K38"/>
  </sortState>
  <mergeCells count="5">
    <mergeCell ref="A1:N1"/>
    <mergeCell ref="A3:N3"/>
    <mergeCell ref="A22:N22"/>
    <mergeCell ref="A16:N16"/>
    <mergeCell ref="A2:N2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42" orientation="landscape" r:id="rId1"/>
  <headerFooter>
    <oddFooter>Strona &amp;P z &amp;N</oddFooter>
  </headerFooter>
  <ignoredErrors>
    <ignoredError sqref="A5:N5 B6 A7 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4.3.1 -  52</vt:lpstr>
      <vt:lpstr>kurs</vt:lpstr>
      <vt:lpstr>'4.3.1 -  52'!Obszar_wydruku</vt:lpstr>
      <vt:lpstr>'4.3.1 -  52'!Tytuły_wydruku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Stadnik Katarzyna</cp:lastModifiedBy>
  <cp:lastPrinted>2018-06-21T13:47:15Z</cp:lastPrinted>
  <dcterms:created xsi:type="dcterms:W3CDTF">2016-04-12T10:40:23Z</dcterms:created>
  <dcterms:modified xsi:type="dcterms:W3CDTF">2018-07-04T13:17:22Z</dcterms:modified>
</cp:coreProperties>
</file>